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lyakovaai\Desktop\Астрахань\Структура затрат АЭ 2023\"/>
    </mc:Choice>
  </mc:AlternateContent>
  <bookViews>
    <workbookView xWindow="0" yWindow="0" windowWidth="28800" windowHeight="11700"/>
  </bookViews>
  <sheets>
    <sheet name="Астраханьэнерго" sheetId="1" r:id="rId1"/>
    <sheet name="Расшифровки" sheetId="2" r:id="rId2"/>
  </sheets>
  <definedNames>
    <definedName name="_xlnm.Print_Area" localSheetId="0">Астраханьэнерго!$A$5:$BV$84</definedName>
    <definedName name="_xlnm.Print_Area" localSheetId="1">Расшифровки!$A$1:$F$47</definedName>
  </definedNames>
  <calcPr calcId="162913"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2" l="1"/>
  <c r="D30" i="2" s="1"/>
  <c r="D10" i="2"/>
  <c r="BU68" i="1"/>
  <c r="BU73" i="1" s="1"/>
  <c r="BT68" i="1"/>
  <c r="BT73" i="1" s="1"/>
  <c r="BU63" i="1"/>
  <c r="BT63" i="1"/>
  <c r="BU58" i="1"/>
  <c r="BT58" i="1"/>
  <c r="BU53" i="1"/>
  <c r="BT50" i="1"/>
  <c r="BU50" i="1"/>
  <c r="BT47" i="1"/>
  <c r="BU32" i="1"/>
  <c r="BT32" i="1"/>
  <c r="BU28" i="1"/>
  <c r="BT21" i="1"/>
  <c r="E30" i="2" l="1"/>
  <c r="E10" i="2"/>
  <c r="D7" i="2"/>
  <c r="D6" i="2" s="1"/>
  <c r="E39" i="2"/>
  <c r="BU47" i="1"/>
  <c r="BU21" i="1"/>
  <c r="BT28" i="1"/>
  <c r="BT20" i="1" s="1"/>
  <c r="E7" i="2" l="1"/>
  <c r="BU20" i="1"/>
  <c r="E6" i="2" l="1"/>
</calcChain>
</file>

<file path=xl/sharedStrings.xml><?xml version="1.0" encoding="utf-8"?>
<sst xmlns="http://schemas.openxmlformats.org/spreadsheetml/2006/main" count="387" uniqueCount="263">
  <si>
    <t>Приложение 2</t>
  </si>
  <si>
    <t>к приказу Федеральной службы по тарифам</t>
  </si>
  <si>
    <t>от 24 октября 2014 г. № 1831-э</t>
  </si>
  <si>
    <t>Форма раскрытия информации о структуре и объемах затрат</t>
  </si>
  <si>
    <t>на оказание услуг по передаче электрической энергии сетевыми</t>
  </si>
  <si>
    <t>организациями, регулирование деятельности которых осуществляется</t>
  </si>
  <si>
    <t>методом долгосрочной индексации необходимой валовой выручки</t>
  </si>
  <si>
    <t>Наименование организации:</t>
  </si>
  <si>
    <t>филиал ПАО "Россети Юг" - "Астраханьэнерго"</t>
  </si>
  <si>
    <t>ИНН:</t>
  </si>
  <si>
    <t>КПП:</t>
  </si>
  <si>
    <t>Долгосрочный период регулирования:</t>
  </si>
  <si>
    <t>2023</t>
  </si>
  <si>
    <t>-</t>
  </si>
  <si>
    <t>2027</t>
  </si>
  <si>
    <t xml:space="preserve"> гг.</t>
  </si>
  <si>
    <t>№ п/п</t>
  </si>
  <si>
    <t>Показатель</t>
  </si>
  <si>
    <t>Ед. изм.</t>
  </si>
  <si>
    <t>Примечание **</t>
  </si>
  <si>
    <t>план</t>
  </si>
  <si>
    <t xml:space="preserve">факт </t>
  </si>
  <si>
    <t>I</t>
  </si>
  <si>
    <t>Структура затрат</t>
  </si>
  <si>
    <t>х</t>
  </si>
  <si>
    <t>1</t>
  </si>
  <si>
    <t>Необходимая валовая выручка на содержание</t>
  </si>
  <si>
    <t>тыс. руб.</t>
  </si>
  <si>
    <t>1.1</t>
  </si>
  <si>
    <t>Подконтрольные расходы, всего</t>
  </si>
  <si>
    <t>1.1.1</t>
  </si>
  <si>
    <t>Материальные расходы, всего</t>
  </si>
  <si>
    <t>1.1.1.1</t>
  </si>
  <si>
    <t>в том числе на сырье, материалы, запасные части, инструмент, топливо</t>
  </si>
  <si>
    <t>Рост затрат связан  в основном с  удорожанием стоимости материалов в связи с изменением внешних условий функционирования российской экономики и условий поставки.</t>
  </si>
  <si>
    <t>1.1.1.2</t>
  </si>
  <si>
    <t>на ремонт</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</si>
  <si>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</si>
  <si>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</si>
  <si>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 xml:space="preserve">По факту выполнения производственной программы исходя из фактического состояния оборудования. </t>
  </si>
  <si>
    <t>1.1.1.3.1</t>
  </si>
  <si>
    <t>в том числе на ремонт</t>
  </si>
  <si>
    <t>1.1.2</t>
  </si>
  <si>
    <t>Фонд оплаты труда</t>
  </si>
  <si>
    <t>Экономия расходов в основном связана с текучестью кадров.</t>
  </si>
  <si>
    <t>1.1.2.1</t>
  </si>
  <si>
    <t>1.1.3</t>
  </si>
  <si>
    <t>Прочие подконтрольные расходы (с расшифровкой)</t>
  </si>
  <si>
    <t>1.1.3.1</t>
  </si>
  <si>
    <t>в том числе прибыль на социальное развитие (включая социальные выплаты)</t>
  </si>
  <si>
    <t>При тарифном регулировании исключены затраты на компенсацию (оплата) расходов по приобретению путевок работникам, а также учтены не в полном объеме расходы на  материальную помощь всех видов работников и на выплаты социального характера пенсионерам и сторонним лицам, предусмотренные Коллективным договором.</t>
  </si>
  <si>
    <t>1.1.3.2</t>
  </si>
  <si>
    <t>в том числе транспортные услуги</t>
  </si>
  <si>
    <t>Превышение за счет увеличения количества паромных переправ, а также расходов на услуги аренды транспорта для транспортировки силового ТДТН-16000/110/35/6.</t>
  </si>
  <si>
    <t>1.1.3.3</t>
  </si>
  <si>
    <t>в том числе прочие расходы (с расшифровкой)***</t>
  </si>
  <si>
    <t>1.2</t>
  </si>
  <si>
    <t>Неподконтрольные расходы, включенные в НВВ, всего</t>
  </si>
  <si>
    <t>1.2.1</t>
  </si>
  <si>
    <t>Оплата услуг ПАО "ФСК ЕЭС"</t>
  </si>
  <si>
    <t>Увеличение затрат связано с увеличением объема потерь в сетях ЕНЭС в результате увеличения сальдо перетока в сетях ЕНЭС по факту 2023 года, а также с ростом ставки на содержание с 01.05.2023 согласно распоряжению Правительства РФ от 28.04.2023 № 1113-р.</t>
  </si>
  <si>
    <t>1.2.2</t>
  </si>
  <si>
    <t>Расходы на оплату технологического присоединения к сетям смежной сетевой организации</t>
  </si>
  <si>
    <t>1.2.3</t>
  </si>
  <si>
    <t>Плата за аренду имущества</t>
  </si>
  <si>
    <t>Факт отражен в соответствии с данными бухгалтерского учета. Снижение расходов на аренду преимущественно за счет применения ФСБУ 25/2018 «Бухгалтерский учет аренды» с 01.01.2022.  
В соответствии с письмом ФАС России от 05.08.2022 № МШ/74227/22 расходы на аренду помещений, транспорта и земельных участков определяются на основе заключенных договоров в результате конкурсных процедур (без учета ФСБУ 25/2018). 
Фактические расходы по договорам аренды имущества за 2023 год составили 17 297,56 тыс. руб.</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</si>
  <si>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</si>
  <si>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</si>
  <si>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</si>
  <si>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</si>
  <si>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</si>
  <si>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</si>
  <si>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Факт отражен в соответствии с данными бухгалтерского учета. Согласно новым страндартам ФСБУ  6/2020, 26/2020, 27/2021  в бухгалтерском учете в составе расходов на амортизацию  отражены затраты по долгосрочным договорам аренды. Сумма амортизации ППА за 2023 год составила 5 529,39 тыс. руб.  
В ТБР 2023 учтена амортизация исходя из фактических данных за 9 мес. 2022 года. По факту затраты на амортизацию Основных средств и НМА учитывают изменение стоимости производственных фондов с учетом реализации инвестиционной программы в течение 2022 и 2023 годов и составляют 585 640,92 тыс. руб.</t>
  </si>
  <si>
    <t>1.2.7</t>
  </si>
  <si>
    <t>прибыль на капитальные вложения</t>
  </si>
  <si>
    <t>1.2.8</t>
  </si>
  <si>
    <t>налог на прибыль</t>
  </si>
  <si>
    <t xml:space="preserve">
Текущий налог на прибыль в соответствии с управленческим учетом и налоговой декларацией, отнесенный на филиал "Астраханьэнерго" и, в соответствии с п.20 Основ ценообразования, включает величину налога на прибыль, относимую к деятельности по оказанию услуг по передаче электрической энергии и осуществлению технологического присоединения к электрическим сетям.
</t>
  </si>
  <si>
    <t>1.2.9</t>
  </si>
  <si>
    <t>прочие налоги</t>
  </si>
  <si>
    <t>Отклонение связано со снижением расходов по налогу на имущество. На основании решения суда в пользу ПАО " Россети Юг" ряд объктов исключен из налогооблагаемой базы по расчету налога на имущество.</t>
  </si>
  <si>
    <t>1.2.10</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</si>
  <si>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</si>
  <si>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1.2.10.1</t>
  </si>
  <si>
    <t>Справочно: "Количество льготных технологических присоединений"</t>
  </si>
  <si>
    <t>ед.</t>
  </si>
  <si>
    <t>1.2.11</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</si>
  <si>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</si>
  <si>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1.2.12</t>
  </si>
  <si>
    <t>прочие неподконтрольные расходы (с расшифровкой)</t>
  </si>
  <si>
    <t>По факту учтены: убытки прошлых лет, выявленные в отчетном периоде, резервы по условным обязательствам, а также проценты за кредит (при тарифном регулировании учтены не в полном объеме)</t>
  </si>
  <si>
    <t>1.3</t>
  </si>
  <si>
    <t>недополученный по независящим причинам доход (+)/избыток средств, полученный в предыдущем периоде регулирования (-)</t>
  </si>
  <si>
    <t>По факту отражен финансовый результат за 2023 год за вычетом расходов по п. 1.2.10., налога на прибыль, а также прочих доходов. 
По ТБР отражено возмещение убытков прошлых лет и корректировки НВВ по надежности и качеству, на основе фактических данных.</t>
  </si>
  <si>
    <t>II</t>
  </si>
  <si>
    <t>Справочно: расходы на ремонт, всего (пункт 1.1.1.2 + пункт 1.1.2.1 + пункт 1.1.3.1)</t>
  </si>
  <si>
    <t>III</t>
  </si>
  <si>
    <t>Необходимая валовая выручка на оплату технологического расхода (потерь) электроэнергии</t>
  </si>
  <si>
    <t>Справочно:
Объем технологических потерь</t>
  </si>
  <si>
    <t>МВт∙ч</t>
  </si>
  <si>
    <t>Справочно:
Цена покупки электрической энергии сетевой организацией в целях компенсации технологического расхода электрической энергии</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</si>
  <si>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</si>
  <si>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</si>
  <si>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</si>
  <si>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</si>
  <si>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Х</t>
  </si>
  <si>
    <t xml:space="preserve">Указано максимальное количество точек подключения на конец 2023 год. </t>
  </si>
  <si>
    <t>2</t>
  </si>
  <si>
    <t>Трансформаторная мощность подстанций, всего</t>
  </si>
  <si>
    <t>МВа</t>
  </si>
  <si>
    <t>2.1.</t>
  </si>
  <si>
    <t>в том числе трансформаторная мощность подстанций на ВН</t>
  </si>
  <si>
    <t>2.2.</t>
  </si>
  <si>
    <t>в том числе транформаторная мощность подстанций на СН1</t>
  </si>
  <si>
    <t>2.3.</t>
  </si>
  <si>
    <t>в том числе транформаторная мощность подстанций на СН2</t>
  </si>
  <si>
    <t>2.4.</t>
  </si>
  <si>
    <t>в том числе транформаторная мощность подстанций на НН</t>
  </si>
  <si>
    <t>3</t>
  </si>
  <si>
    <t>Количество условных единиц по линиям электропередач, всего</t>
  </si>
  <si>
    <t>у.е.</t>
  </si>
  <si>
    <t>Указано количество условных единиц по линиям электропередач на конец 2023 года.</t>
  </si>
  <si>
    <t>3.1.</t>
  </si>
  <si>
    <t>в том числе количество условных единиц по линиям электропередач на ВН</t>
  </si>
  <si>
    <t>3.2.</t>
  </si>
  <si>
    <t>в том числе количество условных единиц по линиям электропередач на СН1</t>
  </si>
  <si>
    <t>3.3.</t>
  </si>
  <si>
    <t>в том числе количество условных единиц по линиям электропередач на СН2</t>
  </si>
  <si>
    <t>3.4.</t>
  </si>
  <si>
    <t>в том числе количество условных единиц по линиям электропередач на НН</t>
  </si>
  <si>
    <t>4</t>
  </si>
  <si>
    <t>Количество условных единиц по подстанциям, всего</t>
  </si>
  <si>
    <t>Указано количество условных единиц по подстанциям на конец 2023 года.</t>
  </si>
  <si>
    <t>4.1.</t>
  </si>
  <si>
    <t>в том числе количество условных единиц по подстанциям на ВН</t>
  </si>
  <si>
    <t>4.2.</t>
  </si>
  <si>
    <t>в том числе количество условных единиц по подстанциям на СН1</t>
  </si>
  <si>
    <t>4.3.</t>
  </si>
  <si>
    <t>в том числе количество условных единиц по подстанциям на СН2</t>
  </si>
  <si>
    <t>4.4.</t>
  </si>
  <si>
    <t>в том числе количество условных единиц по подстанциям на НН</t>
  </si>
  <si>
    <t>5</t>
  </si>
  <si>
    <t>Длина линий электропередач, всего</t>
  </si>
  <si>
    <t>км</t>
  </si>
  <si>
    <t>Указана длина линий электропередач на конец 2023 года.</t>
  </si>
  <si>
    <t>5.1.</t>
  </si>
  <si>
    <t>в том числе длина линий электропередач на ВН</t>
  </si>
  <si>
    <t>5.2.</t>
  </si>
  <si>
    <t>в том числе длина линий электропередач на СН1</t>
  </si>
  <si>
    <t>5.3.</t>
  </si>
  <si>
    <t>в том числе длина линий электропередач на СН2</t>
  </si>
  <si>
    <t>5.4.</t>
  </si>
  <si>
    <t>в том числе длина линий электропередач на НН</t>
  </si>
  <si>
    <t>6</t>
  </si>
  <si>
    <t>Доля кабельных линий электропередач</t>
  </si>
  <si>
    <t>%</t>
  </si>
  <si>
    <t>7</t>
  </si>
  <si>
    <t>Ввод в эксплуатацию новых объектов электросетевого комплекса на конец года</t>
  </si>
  <si>
    <t>По факту учтены объемы, связанные с установкой приборов учета и их интеграции в систему сбора и передачи данных, в рамках выполнения положений Федерального закона № 522-ФЗ.</t>
  </si>
  <si>
    <t>7.1</t>
  </si>
  <si>
    <t>в том числе за счет платы за технологическое присоединение</t>
  </si>
  <si>
    <t>8</t>
  </si>
  <si>
    <t xml:space="preserve">норматив технологического расхода (потерь) электрической энергии, установленный Минэнерго России </t>
  </si>
  <si>
    <t>Примечание:</t>
  </si>
  <si>
    <r>
      <t>_____</t>
    </r>
    <r>
      <rPr>
        <sz val="10"/>
        <rFont val="Times New Roman"/>
        <family val="1"/>
        <charset val="204"/>
      </rPr>
      <t>*</t>
    </r>
    <r>
      <rPr>
        <sz val="10"/>
        <color indexed="9"/>
        <rFont val="Times New Roman"/>
        <family val="1"/>
        <charset val="204"/>
      </rPr>
      <t>_</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</si>
  <si>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charset val="204"/>
      </rPr>
      <t>**</t>
    </r>
    <r>
      <rPr>
        <sz val="10"/>
        <color indexed="9"/>
        <rFont val="Times New Roman"/>
        <family val="1"/>
        <charset val="204"/>
      </rPr>
      <t>_</t>
    </r>
    <r>
      <rPr>
        <sz val="10"/>
        <rFont val="Times New Roman"/>
        <family val="1"/>
        <charset val="204"/>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</si>
  <si>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</si>
  <si>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t>Расшифровка статьи 1.1.3.3. "прочие расходы" (подконтрольные)</t>
  </si>
  <si>
    <t>Ед.изм.</t>
  </si>
  <si>
    <t xml:space="preserve">Примечание </t>
  </si>
  <si>
    <t>факт</t>
  </si>
  <si>
    <t>1.</t>
  </si>
  <si>
    <t>Прочие расходы, всего, в том числе:</t>
  </si>
  <si>
    <t>тыс.руб.</t>
  </si>
  <si>
    <t>1.1.</t>
  </si>
  <si>
    <t>Оплата работ и услуг сторонних организаций</t>
  </si>
  <si>
    <t>1.1.1.</t>
  </si>
  <si>
    <t>Расходы на услуги связи, вневедомственной охраны, коммунального хозяйства</t>
  </si>
  <si>
    <t>1.1.2.</t>
  </si>
  <si>
    <t>Расходы на юридические,  информационные, аудиторские, консультационные услуги</t>
  </si>
  <si>
    <t>Превышение расходов связано с увеличение потребности в проведении независимой оценки квалификации, а также внеплановых семинаров по кадровой работе, тарифному регулированию и консолидации электросетевого комплекса.</t>
  </si>
  <si>
    <t>1.1.3.</t>
  </si>
  <si>
    <t>Прочие услуги сторонних организаций</t>
  </si>
  <si>
    <t>1.1.3.1.</t>
  </si>
  <si>
    <t xml:space="preserve">   Расходы на охрану и пожарную безопасность, автомойку, автостоянку, тех.осмотр и перерегистрацию транспорта</t>
  </si>
  <si>
    <t>1.1.3.2.</t>
  </si>
  <si>
    <t xml:space="preserve">   Услуги по управлению ПАО "Россети Юг</t>
  </si>
  <si>
    <t>При тарифном регулировании частично учтены расходы на ФОТ (исходя из численности 27,64 чел.) и  прочие расходы для обеспечения деятельности исполнительного аппарата при заявленных расходах в сумме 205 725,97 тыс. руб.</t>
  </si>
  <si>
    <t>1.1.3.4.</t>
  </si>
  <si>
    <t xml:space="preserve">   Услуги СМИ, типографии</t>
  </si>
  <si>
    <t>Снижение затрат связано с экономией в части услуг СМИ ввиду переноса сроков некоторых информационных кампаний</t>
  </si>
  <si>
    <t>1.1.3.5.</t>
  </si>
  <si>
    <t xml:space="preserve">   Услуги сторонних организаций - другие (в т.ч. метеосправка, услуги сертификации и контроля качества)</t>
  </si>
  <si>
    <t>Снижение затрат связано с экономией в части услуг Единого контакт-центра по приему и обработке обращений по причине незаключения дополнительного соглашения к основному договору в части увеличения срока действия и предельной стоимости</t>
  </si>
  <si>
    <t>1.2.</t>
  </si>
  <si>
    <t>Расходы на командировки и представительские</t>
  </si>
  <si>
    <t>Экономия расходов сложилась в связи со снижением количества командировок по факту производственной деятельности, а также с проведением некоторых программ обучения в дистанционном режиме.</t>
  </si>
  <si>
    <t>1.3.</t>
  </si>
  <si>
    <t>Расходы на подготовку кадров</t>
  </si>
  <si>
    <t>Рост затрат связан с производственной необходимостью профессиональной подготовки персонала с целью обеспечения соответствия работников профессиональным стандартам, а также в связи с обучением в ЧУ ДО "МЭИ Юга" рамках исполнения приказа ПАО «Россети Юг» от 09.01.2023 № 3 «О развитии в 2023 году направления производства работ по технологии «без снятия напряжения» работников-членов бригад филиала по теме: «Безопасные приемы и методы выполнения работ под напряжением в электроустановках до 1000 В», а также в связи с необходимостью эксплуатации цифровых подстанций, построенных на базе ПТК СМАРТ-КП2, проведено обучение персонала по теме «Настройка и эксплуатация ПТК СМАРТ-КП2».   </t>
  </si>
  <si>
    <t>1.4.</t>
  </si>
  <si>
    <t>Расходы на обеспечение нормальных условий труда и мер по технике безопасности</t>
  </si>
  <si>
    <t>Рост затрат связан с увеличением стоимости услуг на проведение специальной оценки условий труда и периодического медицинского осмотра.</t>
  </si>
  <si>
    <t>1.5.</t>
  </si>
  <si>
    <t>Расходы на страхование</t>
  </si>
  <si>
    <t>При тарифном регулировании не учтены расходы на добровольное медицинское страхование. По факту 2023 года 10 517,08 тыс.руб. было израсходовано на ДМС.</t>
  </si>
  <si>
    <t>1.6.</t>
  </si>
  <si>
    <t>Электроэнергия на хоз. нужды</t>
  </si>
  <si>
    <t xml:space="preserve">Снижение затрат связано с выполнением мероприятий по энергосбережению. </t>
  </si>
  <si>
    <t>1.7.</t>
  </si>
  <si>
    <t>Оплата 2-х дней нетрудоспособности</t>
  </si>
  <si>
    <t xml:space="preserve">При тарифном регулировании расходы по данной статье не были учтены. </t>
  </si>
  <si>
    <t>1.8.</t>
  </si>
  <si>
    <t xml:space="preserve">Другие прочие расходы (услуги СМИ, приобретение литературы, охрана окружающей среды, предрейсовый медосмотр, почтово-телеграфные расходы, канцелярские расходы, затраты на информационные технологии и т.д.). </t>
  </si>
  <si>
    <t>Основное увеличение затрат связано с ростом расходом на канцелярские товары в связи с  удорожанием стоимости материалов с учетом изменения внешних условий функционирования российской экономики и условий поставки, а также ростом затрат на информационные технологии в части приобретения новых программных продуктов.</t>
  </si>
  <si>
    <t>1.9.</t>
  </si>
  <si>
    <t>Выплаты членам Совета директоров и Ревизионной комиссии</t>
  </si>
  <si>
    <t>При тарифном регулировании исключены расходы на выплаты членам Совета директоров.</t>
  </si>
  <si>
    <t>1.10.</t>
  </si>
  <si>
    <t>Затраты на технологический и ценовой аудит</t>
  </si>
  <si>
    <t>Снижение затрат связано с проведением торгово-закупочных процедур.</t>
  </si>
  <si>
    <t>1.11.</t>
  </si>
  <si>
    <t>Вода питьевая</t>
  </si>
  <si>
    <t>При тарифном регулировании учтены расходы только в части обеспечения водой производственных баз.</t>
  </si>
  <si>
    <t>Расшифровка статьи 1.2.12. "Прочие неподконтрольные расходы"</t>
  </si>
  <si>
    <t>Наименование</t>
  </si>
  <si>
    <t>Примечания</t>
  </si>
  <si>
    <t>План</t>
  </si>
  <si>
    <t>Факт</t>
  </si>
  <si>
    <t xml:space="preserve">1. </t>
  </si>
  <si>
    <t>Прочие неподконтрольные расходы</t>
  </si>
  <si>
    <t>Проценты по кредитам и займам</t>
  </si>
  <si>
    <t>При тарифном регулировании расходы приняты исходя  из регуляторного долга и плановых процентных ставок по кредитам и займам.
Факт отражен в соответствии с данными бухгалтерского учета согласно новым стандартам ФСБУ. По факту указано с учетом процентов ППА в размере 2 381,09 тыс. рублей. Без учета процентов ППА расходы по процентам составляют 971 981,85 тыс. руб.</t>
  </si>
  <si>
    <t>Расходы на управление капиталом (межевание, кадастровый учет)</t>
  </si>
  <si>
    <t>Экономия по данной статье связана с пересмотром графика проведения работ и переносом их на более поздние периоды.</t>
  </si>
  <si>
    <t>Услуги по управлению ПАО "Россети"</t>
  </si>
  <si>
    <t>По факту отражены расходы по договору на оказание казначейской функции.</t>
  </si>
  <si>
    <t>Услуги по передаче электроэнергии через сети сторонних организаций (ТСО)</t>
  </si>
  <si>
    <t>Тепловая на производственные и хозяйственные нужды</t>
  </si>
  <si>
    <t>Экономия по данной статье сложилась ввиду теплых погодных условий.</t>
  </si>
  <si>
    <t>Концессионная плата</t>
  </si>
  <si>
    <t>Резерв по сомнительным долгам по п. 30 ПП. 1178</t>
  </si>
  <si>
    <t xml:space="preserve">При тарифном регулировании резерв по сомнительным долгам определен исходя из положений пункта 30 ППРФ 1178 как 1,5 процента валовой выручки от оказания услуг по передаче электрической энергии потребителям, у которых заключены прямые договоры на оказание услуг по передаче электрической энергии. По факту увеличение резерва по сомнительным долгам вызвано увеличением полезного отпуска по данным потребителям. </t>
  </si>
  <si>
    <t>Расходы  на выполнение мероприятий, предусмотренных п.5ст.37 №35-ФЗ: обязанностей ТСО по обеспечению коммерческого учета элекроэнергии, не относящиеся к капитальным вложениям (расходы связанные с интеллектуальными системами учета электроэнергии по ФЗ №522-ФЗ от 27.12.2018г) (обменные фонды по ПУ)</t>
  </si>
  <si>
    <t xml:space="preserve">Реализация мероприятий по исполнению требований Федерального закона от 27.12.2018 № 522-ФЗ. При тарифном регулировании не были учтены. </t>
  </si>
  <si>
    <t xml:space="preserve">Прочие расходы , в том числе: </t>
  </si>
  <si>
    <t>1.9.1.</t>
  </si>
  <si>
    <t>Сальдо прибыли/убытка прошлых лет</t>
  </si>
  <si>
    <t>Отражены сальдированные убытки прошлых лет, выявленные в отчетном периоде сложившиеся в основном за счет корректировки ранее начисленной выручки за оказанные филиалом «Астраханьэнерго» услуги по передаче электроэнергии потребителям ПАО «АЭСК» на основании всупивших в законную силу решений судов различных инстанций.</t>
  </si>
  <si>
    <t>1.9.2.</t>
  </si>
  <si>
    <t>Сальдо Резерв под условные факты хоз.деятельности ( условные обязательства)</t>
  </si>
  <si>
    <t>Отражены сальдированные расходы на резервы по условным обязательствам, включающие в себя начисление оценочных обязательств в основном по судебным разбирательствам, предъявленным к филилиалу "Астраханьэнерго" со стороны ПАО "АЭСК" в части разногласий по объему оказанных услуг по передаче электроэнергии и объему потерь.</t>
  </si>
  <si>
    <t>1.9.3.</t>
  </si>
  <si>
    <t>Оплата услуг кредитных организаций</t>
  </si>
  <si>
    <t>Увеличение затрат связано с заключением договором эквайринга.</t>
  </si>
  <si>
    <t>1.9.4.</t>
  </si>
  <si>
    <t>Государственная пошлина и прочие сборы</t>
  </si>
  <si>
    <t xml:space="preserve">
</t>
  </si>
  <si>
    <t>1.9.5.</t>
  </si>
  <si>
    <t>Прочие</t>
  </si>
  <si>
    <t>Отражены расходы по стаьям "Штрафы, пени, неустойки", "Фонд заработной платы непроизводственного характера", "Убытки от хищений недостач", "Содержание социальной сферы за счет прибыли", "Страховые взносы" и т.п.</t>
  </si>
  <si>
    <t>Утвержден постановлением СТ АО от 28.11.2022 № 185.</t>
  </si>
  <si>
    <t xml:space="preserve">В ТБР 2023 года учтена сумма выпадающих доходов от льготных технологических  присоединений, сложившихся по факту 2021 г.
По факту  выпадающие доходы филиала «Астраханьэнерго» за 2023 год  составили 291 441,39 тыс. руб., из них:  от платы за технологическое присоединение энергопринимающих устройств максимальной присоединенной мощностью, не превышающей 15 кВт включительно - 156 822,84 тыс. руб,  максимальной мощностью до 150 кВт - 134 618,54 тыс. руб.Также в факте 2023 года учтена сумма выпадающих доходов по итогам 2021 года, учтенная при тарифном регулировании на 2023 год в размере 14 883,99 тыс. руб.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</si>
</sst>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_-* #,##0.00_р_._-;\-* #,##0.00_р_._-;_-* &quot;-&quot;??_р_._-;_-@_-"/>
    <numFmt numFmtId="166" formatCode="_-* #,##0.00\ _₽_-;\-* #,##0.00\ _₽_-;_-* &quot;-&quot;??\ _₽_-;_-@_-"/>
    <numFmt numFmtId="167" formatCode="0.00000"/>
    <numFmt numFmtId="168" formatCode="0.0%"/>
    <numFmt numFmtId="169" formatCode="#,##0.0000"/>
    <numFmt numFmtId="170" formatCode="#,##0.000"/>
    <numFmt numFmtId="171" formatCode="_-* #,##0_р_._-;\-* #,##0_р_._-;_-* &quot;-&quot;??_р_._-;_-@_-"/>
    <numFmt numFmtId="172" formatCode="0.0000000"/>
  </numFmts>
  <fonts count="35" x14ac:knownFonts="1">
    <font>
      <sz val="10"/>
      <name val="Arial Cyr"/>
      <charset val="204"/>
    </font>
    <font>
      <sz val="10"/>
      <name val="Arial Cyr"/>
      <charset val="204"/>
    </font>
    <font>
      <sz val="10"/>
      <name val="Times New Roman"/>
      <family val="1"/>
      <charset val="204"/>
    </font>
    <font>
      <sz val="11"/>
      <name val="Times New Roman"/>
      <family val="1"/>
      <charset val="204"/>
    </font>
    <font>
      <b/>
      <sz val="12"/>
      <name val="Times New Roman"/>
      <family val="1"/>
      <charset val="204"/>
    </font>
    <font>
      <sz val="12"/>
      <name val="Times New Roman"/>
      <family val="1"/>
      <charset val="204"/>
    </font>
    <font>
      <sz val="10.5"/>
      <name val="Times New Roman"/>
      <family val="1"/>
      <charset val="204"/>
    </font>
    <font>
      <sz val="9"/>
      <name val="Times New Roman"/>
      <family val="1"/>
      <charset val="204"/>
    </font>
    <font>
      <b/>
      <sz val="10.5"/>
      <name val="Times New Roman"/>
      <family val="1"/>
      <charset val="204"/>
    </font>
    <font>
      <b/>
      <sz val="9"/>
      <name val="Times New Roman"/>
      <family val="1"/>
      <charset val="204"/>
    </font>
    <font>
      <i/>
      <sz val="10.5"/>
      <name val="Times New Roman"/>
      <family val="1"/>
      <charset val="204"/>
    </font>
    <font>
      <i/>
      <sz val="10"/>
      <color indexed="8"/>
      <name val="Times New Roman"/>
      <family val="1"/>
      <charset val="204"/>
    </font>
    <font>
      <b/>
      <sz val="10.5"/>
      <color rgb="FF0070C0"/>
      <name val="Times New Roman"/>
      <family val="1"/>
      <charset val="204"/>
    </font>
    <font>
      <b/>
      <sz val="11"/>
      <name val="Times New Roman"/>
      <family val="1"/>
      <charset val="204"/>
    </font>
    <font>
      <sz val="9"/>
      <color indexed="8"/>
      <name val="Times New Roman"/>
      <family val="1"/>
      <charset val="204"/>
    </font>
    <font>
      <sz val="10"/>
      <color indexed="9"/>
      <name val="Times New Roman"/>
      <family val="1"/>
      <charset val="204"/>
    </font>
    <font>
      <sz val="11"/>
      <color indexed="8"/>
      <name val="Times New Roman"/>
      <family val="1"/>
      <charset val="204"/>
    </font>
    <font>
      <sz val="12"/>
      <name val="Arial Cyr"/>
      <charset val="204"/>
    </font>
    <font>
      <b/>
      <sz val="14"/>
      <color indexed="8"/>
      <name val="Times New Roman"/>
      <family val="1"/>
      <charset val="204"/>
    </font>
    <font>
      <sz val="16"/>
      <color indexed="8"/>
      <name val="Times New Roman"/>
      <family val="1"/>
      <charset val="204"/>
    </font>
    <font>
      <b/>
      <sz val="12"/>
      <color indexed="8"/>
      <name val="Times New Roman"/>
      <family val="1"/>
      <charset val="204"/>
    </font>
    <font>
      <sz val="14"/>
      <color indexed="8"/>
      <name val="Times New Roman"/>
      <family val="1"/>
      <charset val="204"/>
    </font>
    <font>
      <sz val="8"/>
      <name val="Arial"/>
      <family val="2"/>
      <charset val="204"/>
    </font>
    <font>
      <sz val="14"/>
      <name val="Times New Roman"/>
      <family val="1"/>
      <charset val="204"/>
    </font>
    <font>
      <i/>
      <sz val="14"/>
      <color indexed="8"/>
      <name val="Times New Roman"/>
      <family val="1"/>
      <charset val="204"/>
    </font>
    <font>
      <sz val="12"/>
      <color theme="1"/>
      <name val="Times New Roman"/>
      <family val="1"/>
      <charset val="204"/>
    </font>
    <font>
      <b/>
      <sz val="16"/>
      <name val="Arial Cyr"/>
      <charset val="204"/>
    </font>
    <font>
      <sz val="14"/>
      <name val="Arial Cyr"/>
      <charset val="204"/>
    </font>
    <font>
      <i/>
      <sz val="14"/>
      <name val="Times New Roman"/>
      <family val="1"/>
      <charset val="204"/>
    </font>
    <font>
      <i/>
      <sz val="14"/>
      <color theme="1"/>
      <name val="Times New Roman"/>
      <family val="1"/>
      <charset val="204"/>
    </font>
    <font>
      <sz val="10"/>
      <name val="Helv"/>
    </font>
    <font>
      <b/>
      <sz val="14"/>
      <name val="Arial Cyr"/>
      <charset val="204"/>
    </font>
    <font>
      <b/>
      <sz val="16"/>
      <name val="Times New Roman"/>
      <family val="1"/>
      <charset val="204"/>
    </font>
    <font>
      <sz val="12"/>
      <color indexed="8"/>
      <name val="Times New Roman"/>
      <family val="1"/>
      <charset val="204"/>
    </font>
    <font>
      <sz val="16"/>
      <name val="Times New Roman"/>
      <family val="1"/>
      <charset val="204"/>
    </font>
  </fonts>
  <fills count="3">
    <fill>
      <patternFill patternType="none"/>
    </fill>
    <fill>
      <patternFill patternType="gray125"/>
    </fill>
    <fill>
      <patternFill patternType="solid">
        <fgColor rgb="FFFFC000"/>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172" fontId="22" fillId="0" borderId="0">
      <alignment vertical="top"/>
    </xf>
    <xf numFmtId="0" fontId="1" fillId="0" borderId="0"/>
    <xf numFmtId="0" fontId="1" fillId="0" borderId="0"/>
    <xf numFmtId="0" fontId="30" fillId="0" borderId="0"/>
  </cellStyleXfs>
  <cellXfs count="205">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xf>
    <xf numFmtId="0" fontId="5" fillId="0" borderId="0" xfId="0" applyFont="1" applyFill="1"/>
    <xf numFmtId="164" fontId="3" fillId="0" borderId="0" xfId="0" applyNumberFormat="1" applyFont="1" applyFill="1"/>
    <xf numFmtId="4" fontId="3" fillId="0" borderId="0" xfId="0" applyNumberFormat="1" applyFont="1" applyFill="1"/>
    <xf numFmtId="165" fontId="3" fillId="0" borderId="0" xfId="1" applyFont="1" applyFill="1"/>
    <xf numFmtId="0" fontId="3" fillId="0" borderId="0" xfId="0" applyFont="1" applyFill="1" applyAlignment="1">
      <alignment horizontal="left"/>
    </xf>
    <xf numFmtId="165" fontId="3" fillId="0" borderId="0" xfId="0" applyNumberFormat="1" applyFont="1" applyFill="1"/>
    <xf numFmtId="166" fontId="3" fillId="0" borderId="0" xfId="0" applyNumberFormat="1" applyFont="1" applyFill="1"/>
    <xf numFmtId="0" fontId="6" fillId="0" borderId="0" xfId="0" applyFont="1" applyFill="1" applyBorder="1" applyAlignment="1">
      <alignment horizontal="center" vertical="center" wrapText="1"/>
    </xf>
    <xf numFmtId="4" fontId="6" fillId="0" borderId="0" xfId="0" applyNumberFormat="1" applyFont="1" applyFill="1"/>
    <xf numFmtId="0" fontId="6" fillId="0" borderId="0" xfId="0" applyFont="1" applyFill="1"/>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167" fontId="6" fillId="0" borderId="0" xfId="0" applyNumberFormat="1" applyFont="1" applyFill="1"/>
    <xf numFmtId="0" fontId="6" fillId="0" borderId="9" xfId="0" applyFont="1" applyFill="1" applyBorder="1" applyAlignment="1">
      <alignment horizontal="left" vertical="center" wrapText="1"/>
    </xf>
    <xf numFmtId="0" fontId="6" fillId="0" borderId="12" xfId="0" applyFont="1" applyFill="1" applyBorder="1" applyAlignment="1">
      <alignment horizontal="center" vertical="center" wrapText="1"/>
    </xf>
    <xf numFmtId="165" fontId="6" fillId="0" borderId="0" xfId="1" applyFont="1" applyFill="1"/>
    <xf numFmtId="166" fontId="6" fillId="0" borderId="0" xfId="0" applyNumberFormat="1" applyFont="1" applyFill="1"/>
    <xf numFmtId="4" fontId="6" fillId="0" borderId="9" xfId="1" applyNumberFormat="1" applyFont="1" applyFill="1" applyBorder="1" applyAlignment="1">
      <alignment horizontal="center" vertical="center"/>
    </xf>
    <xf numFmtId="4" fontId="6" fillId="0" borderId="10" xfId="1" applyNumberFormat="1" applyFont="1" applyFill="1" applyBorder="1" applyAlignment="1">
      <alignment horizontal="center" vertical="center"/>
    </xf>
    <xf numFmtId="0" fontId="7" fillId="0" borderId="12" xfId="0" applyFont="1" applyFill="1" applyBorder="1" applyAlignment="1">
      <alignment horizontal="left" vertical="center" wrapText="1"/>
    </xf>
    <xf numFmtId="168" fontId="7" fillId="0" borderId="0" xfId="2" applyNumberFormat="1"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9" xfId="0" applyFont="1" applyFill="1" applyBorder="1" applyAlignment="1">
      <alignment horizontal="left" vertical="center" wrapText="1"/>
    </xf>
    <xf numFmtId="4" fontId="8" fillId="0" borderId="9" xfId="1" applyNumberFormat="1" applyFont="1" applyFill="1" applyBorder="1" applyAlignment="1">
      <alignment horizontal="center" vertical="center"/>
    </xf>
    <xf numFmtId="4" fontId="7" fillId="0" borderId="12" xfId="0" applyNumberFormat="1" applyFont="1" applyFill="1" applyBorder="1" applyAlignment="1">
      <alignment horizontal="left" vertical="center" wrapText="1"/>
    </xf>
    <xf numFmtId="169" fontId="6" fillId="0" borderId="0" xfId="0" applyNumberFormat="1" applyFont="1" applyFill="1" applyBorder="1"/>
    <xf numFmtId="0" fontId="6" fillId="0" borderId="0" xfId="0" applyFont="1" applyFill="1" applyBorder="1"/>
    <xf numFmtId="170" fontId="6" fillId="0" borderId="0" xfId="0" applyNumberFormat="1" applyFont="1" applyFill="1" applyBorder="1"/>
    <xf numFmtId="165" fontId="6" fillId="0" borderId="0" xfId="1" applyFont="1" applyFill="1" applyBorder="1" applyAlignment="1">
      <alignment horizontal="center" vertical="center"/>
    </xf>
    <xf numFmtId="165" fontId="8" fillId="0" borderId="0" xfId="1" applyFont="1" applyFill="1" applyBorder="1" applyAlignment="1">
      <alignment horizontal="center" vertical="center"/>
    </xf>
    <xf numFmtId="171" fontId="6" fillId="0" borderId="0" xfId="0" applyNumberFormat="1" applyFont="1" applyFill="1" applyBorder="1"/>
    <xf numFmtId="0" fontId="4" fillId="0" borderId="0" xfId="0" applyFont="1" applyFill="1" applyBorder="1"/>
    <xf numFmtId="166" fontId="6" fillId="0" borderId="0" xfId="0" applyNumberFormat="1" applyFont="1" applyFill="1" applyBorder="1"/>
    <xf numFmtId="171" fontId="6" fillId="0" borderId="12" xfId="1" applyNumberFormat="1" applyFont="1" applyFill="1" applyBorder="1" applyAlignment="1">
      <alignment horizontal="center" vertical="center"/>
    </xf>
    <xf numFmtId="165" fontId="6" fillId="0" borderId="0" xfId="1" applyFont="1" applyFill="1" applyBorder="1"/>
    <xf numFmtId="4" fontId="8" fillId="0" borderId="11" xfId="1" applyNumberFormat="1" applyFont="1" applyFill="1" applyBorder="1" applyAlignment="1">
      <alignment horizontal="center" vertical="center"/>
    </xf>
    <xf numFmtId="165" fontId="6" fillId="0" borderId="12" xfId="1" applyFont="1" applyFill="1" applyBorder="1" applyAlignment="1">
      <alignment horizontal="center" vertical="center"/>
    </xf>
    <xf numFmtId="0" fontId="7" fillId="0" borderId="0" xfId="0" applyFont="1" applyFill="1" applyBorder="1" applyAlignment="1">
      <alignment horizontal="left" vertical="center" wrapText="1"/>
    </xf>
    <xf numFmtId="10" fontId="4" fillId="0" borderId="0" xfId="2" applyNumberFormat="1" applyFont="1" applyFill="1" applyBorder="1" applyAlignment="1">
      <alignment horizontal="left" vertical="center" wrapText="1"/>
    </xf>
    <xf numFmtId="10" fontId="7" fillId="0" borderId="0" xfId="2" applyNumberFormat="1" applyFont="1" applyFill="1" applyBorder="1" applyAlignment="1">
      <alignment horizontal="left" vertical="center" wrapText="1"/>
    </xf>
    <xf numFmtId="10" fontId="9" fillId="0" borderId="0" xfId="2" applyNumberFormat="1" applyFont="1" applyFill="1" applyBorder="1" applyAlignment="1">
      <alignment horizontal="left" vertical="center" wrapText="1"/>
    </xf>
    <xf numFmtId="0" fontId="12" fillId="0" borderId="0" xfId="0" applyFont="1" applyFill="1" applyBorder="1"/>
    <xf numFmtId="10" fontId="13" fillId="0" borderId="0" xfId="2"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3" fontId="14" fillId="0" borderId="12" xfId="0" applyNumberFormat="1" applyFont="1" applyFill="1" applyBorder="1" applyAlignment="1">
      <alignment horizontal="left" vertical="center" wrapText="1"/>
    </xf>
    <xf numFmtId="3"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justify" wrapText="1"/>
    </xf>
    <xf numFmtId="0" fontId="0" fillId="0" borderId="0" xfId="0" applyFill="1"/>
    <xf numFmtId="0" fontId="17" fillId="0" borderId="0" xfId="0" applyFont="1"/>
    <xf numFmtId="0" fontId="19" fillId="0" borderId="0" xfId="0" applyFont="1" applyFill="1" applyAlignment="1">
      <alignment horizontal="center" vertical="center" wrapText="1"/>
    </xf>
    <xf numFmtId="3" fontId="19" fillId="0" borderId="0" xfId="0" applyNumberFormat="1" applyFont="1" applyFill="1" applyAlignment="1">
      <alignment horizontal="center" vertical="center" wrapText="1"/>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3" fontId="0" fillId="0" borderId="0" xfId="0" applyNumberFormat="1"/>
    <xf numFmtId="0" fontId="21" fillId="0" borderId="13" xfId="0" applyFont="1" applyFill="1" applyBorder="1" applyAlignment="1">
      <alignment horizontal="center" vertical="center"/>
    </xf>
    <xf numFmtId="0" fontId="23" fillId="0" borderId="14" xfId="3" applyNumberFormat="1" applyFont="1" applyFill="1" applyBorder="1" applyAlignment="1">
      <alignment vertical="center" wrapText="1"/>
    </xf>
    <xf numFmtId="4" fontId="23" fillId="0" borderId="16" xfId="0" applyNumberFormat="1" applyFont="1" applyFill="1" applyBorder="1" applyAlignment="1">
      <alignment horizontal="center" vertical="center"/>
    </xf>
    <xf numFmtId="4" fontId="23" fillId="0" borderId="17" xfId="0" applyNumberFormat="1" applyFont="1" applyFill="1" applyBorder="1" applyAlignment="1">
      <alignment horizontal="center" vertical="center"/>
    </xf>
    <xf numFmtId="0" fontId="20" fillId="0" borderId="14" xfId="0" applyFont="1" applyFill="1" applyBorder="1" applyAlignment="1">
      <alignment horizontal="center" vertical="center"/>
    </xf>
    <xf numFmtId="164" fontId="0" fillId="0" borderId="0" xfId="0" applyNumberFormat="1"/>
    <xf numFmtId="0" fontId="21" fillId="0" borderId="25" xfId="0" applyFont="1" applyFill="1" applyBorder="1" applyAlignment="1">
      <alignment horizontal="center" vertical="center"/>
    </xf>
    <xf numFmtId="0" fontId="23" fillId="0" borderId="26" xfId="3" applyNumberFormat="1" applyFont="1" applyFill="1" applyBorder="1" applyAlignment="1">
      <alignment vertical="center" wrapText="1"/>
    </xf>
    <xf numFmtId="4" fontId="23" fillId="0" borderId="27" xfId="0" applyNumberFormat="1" applyFont="1" applyFill="1" applyBorder="1" applyAlignment="1">
      <alignment horizontal="center" vertical="center"/>
    </xf>
    <xf numFmtId="4" fontId="23" fillId="0" borderId="28" xfId="0" applyNumberFormat="1" applyFont="1" applyFill="1" applyBorder="1" applyAlignment="1">
      <alignment horizontal="center" vertical="center"/>
    </xf>
    <xf numFmtId="0" fontId="5" fillId="0" borderId="26" xfId="0" applyFont="1" applyFill="1" applyBorder="1" applyAlignment="1">
      <alignment vertical="center" wrapText="1"/>
    </xf>
    <xf numFmtId="9" fontId="17" fillId="0" borderId="0" xfId="2" applyFont="1" applyFill="1"/>
    <xf numFmtId="0" fontId="23" fillId="0" borderId="26" xfId="3" applyNumberFormat="1" applyFont="1" applyFill="1" applyBorder="1" applyAlignment="1">
      <alignment horizontal="left" vertical="center" wrapText="1"/>
    </xf>
    <xf numFmtId="0" fontId="24" fillId="0" borderId="25" xfId="0" applyFont="1" applyFill="1" applyBorder="1" applyAlignment="1">
      <alignment horizontal="center" vertical="center"/>
    </xf>
    <xf numFmtId="169" fontId="23" fillId="0" borderId="27" xfId="0" applyNumberFormat="1" applyFont="1" applyFill="1" applyBorder="1" applyAlignment="1">
      <alignment horizontal="center" vertical="center"/>
    </xf>
    <xf numFmtId="0" fontId="25" fillId="0" borderId="26" xfId="0" applyFont="1" applyFill="1" applyBorder="1" applyAlignment="1">
      <alignment vertical="center" wrapText="1"/>
    </xf>
    <xf numFmtId="0" fontId="26" fillId="2" borderId="0" xfId="0" applyFont="1" applyFill="1"/>
    <xf numFmtId="0" fontId="27" fillId="0" borderId="0" xfId="0" applyFont="1" applyFill="1"/>
    <xf numFmtId="3" fontId="23" fillId="0" borderId="26" xfId="3" applyNumberFormat="1" applyFont="1" applyFill="1" applyBorder="1" applyAlignment="1">
      <alignment horizontal="left" vertical="center" wrapText="1"/>
    </xf>
    <xf numFmtId="0" fontId="5" fillId="0" borderId="29" xfId="0" applyFont="1" applyFill="1" applyBorder="1" applyAlignment="1">
      <alignment vertical="center" wrapText="1"/>
    </xf>
    <xf numFmtId="49" fontId="28" fillId="0" borderId="25" xfId="4" applyNumberFormat="1" applyFont="1" applyFill="1" applyBorder="1" applyAlignment="1">
      <alignment horizontal="center" vertical="center"/>
    </xf>
    <xf numFmtId="0" fontId="24" fillId="0" borderId="26" xfId="5" applyFont="1" applyFill="1" applyBorder="1" applyAlignment="1">
      <alignment horizontal="left" vertical="center" wrapText="1"/>
    </xf>
    <xf numFmtId="0" fontId="28" fillId="0" borderId="25" xfId="4" applyNumberFormat="1" applyFont="1" applyFill="1" applyBorder="1" applyAlignment="1">
      <alignment horizontal="center" vertical="center" wrapText="1"/>
    </xf>
    <xf numFmtId="4" fontId="23" fillId="0" borderId="27" xfId="5" applyNumberFormat="1" applyFont="1" applyFill="1" applyBorder="1" applyAlignment="1">
      <alignment horizontal="center" vertical="center"/>
    </xf>
    <xf numFmtId="4" fontId="23" fillId="0" borderId="28" xfId="5" applyNumberFormat="1" applyFont="1" applyFill="1" applyBorder="1" applyAlignment="1">
      <alignment horizontal="center" vertical="center"/>
    </xf>
    <xf numFmtId="0" fontId="27" fillId="0" borderId="0" xfId="0" applyFont="1"/>
    <xf numFmtId="0" fontId="29" fillId="0" borderId="25" xfId="4" applyNumberFormat="1" applyFont="1" applyFill="1" applyBorder="1" applyAlignment="1">
      <alignment horizontal="center" vertical="center" wrapText="1"/>
    </xf>
    <xf numFmtId="4" fontId="0" fillId="0" borderId="0" xfId="0" applyNumberFormat="1"/>
    <xf numFmtId="10" fontId="0" fillId="0" borderId="0" xfId="2" applyNumberFormat="1" applyFont="1"/>
    <xf numFmtId="0" fontId="5" fillId="0" borderId="30" xfId="0" applyFont="1" applyFill="1" applyBorder="1" applyAlignment="1">
      <alignment vertical="center" wrapText="1"/>
    </xf>
    <xf numFmtId="0" fontId="23" fillId="0" borderId="2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0" xfId="3" applyNumberFormat="1" applyFont="1" applyFill="1" applyBorder="1" applyAlignment="1">
      <alignment horizontal="left" vertical="center" wrapText="1"/>
    </xf>
    <xf numFmtId="0" fontId="26" fillId="0" borderId="0" xfId="0" applyFont="1"/>
    <xf numFmtId="0" fontId="23" fillId="0" borderId="19" xfId="0" applyFont="1" applyFill="1" applyBorder="1" applyAlignment="1">
      <alignment horizontal="center" vertical="center"/>
    </xf>
    <xf numFmtId="0" fontId="23" fillId="0" borderId="20" xfId="3" applyNumberFormat="1" applyFont="1" applyFill="1" applyBorder="1" applyAlignment="1">
      <alignment horizontal="left" vertical="center" wrapText="1"/>
    </xf>
    <xf numFmtId="4" fontId="23" fillId="0" borderId="32" xfId="0" applyNumberFormat="1" applyFont="1" applyFill="1" applyBorder="1" applyAlignment="1">
      <alignment horizontal="center" vertical="center"/>
    </xf>
    <xf numFmtId="4" fontId="23" fillId="0" borderId="33" xfId="0" applyNumberFormat="1" applyFont="1" applyFill="1" applyBorder="1" applyAlignment="1">
      <alignment horizontal="center" vertical="center"/>
    </xf>
    <xf numFmtId="0" fontId="5" fillId="0" borderId="20" xfId="0" applyFont="1" applyFill="1" applyBorder="1" applyAlignment="1">
      <alignment vertical="center" wrapText="1"/>
    </xf>
    <xf numFmtId="0" fontId="31" fillId="0" borderId="0" xfId="0" applyFont="1"/>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21" fillId="0" borderId="14" xfId="0" applyFont="1" applyFill="1" applyBorder="1" applyAlignment="1">
      <alignment horizontal="center" vertical="center"/>
    </xf>
    <xf numFmtId="0" fontId="23" fillId="0" borderId="15" xfId="3" applyNumberFormat="1" applyFont="1" applyFill="1" applyBorder="1" applyAlignment="1">
      <alignment vertical="center" wrapText="1"/>
    </xf>
    <xf numFmtId="4" fontId="23" fillId="0" borderId="13" xfId="0" applyNumberFormat="1" applyFont="1" applyFill="1" applyBorder="1" applyAlignment="1">
      <alignment horizontal="center" vertical="center"/>
    </xf>
    <xf numFmtId="4" fontId="23" fillId="0" borderId="14" xfId="0" applyNumberFormat="1" applyFont="1" applyFill="1" applyBorder="1" applyAlignment="1">
      <alignment horizontal="center" vertical="center"/>
    </xf>
    <xf numFmtId="0" fontId="33" fillId="0" borderId="18" xfId="0" applyFont="1" applyFill="1" applyBorder="1" applyAlignment="1">
      <alignment horizontal="center" vertical="center"/>
    </xf>
    <xf numFmtId="10" fontId="17" fillId="0" borderId="0" xfId="2" applyNumberFormat="1" applyFont="1"/>
    <xf numFmtId="0" fontId="21" fillId="0" borderId="26" xfId="0" applyFont="1" applyFill="1" applyBorder="1" applyAlignment="1">
      <alignment horizontal="center" vertical="center"/>
    </xf>
    <xf numFmtId="0" fontId="23" fillId="0" borderId="2" xfId="3" applyNumberFormat="1" applyFont="1" applyFill="1" applyBorder="1" applyAlignment="1">
      <alignment horizontal="left" vertical="center" wrapText="1"/>
    </xf>
    <xf numFmtId="4" fontId="23" fillId="0" borderId="25" xfId="0" applyNumberFormat="1" applyFont="1" applyFill="1" applyBorder="1" applyAlignment="1">
      <alignment horizontal="center" vertical="center"/>
    </xf>
    <xf numFmtId="4" fontId="23" fillId="0" borderId="26" xfId="0" applyNumberFormat="1" applyFont="1" applyFill="1" applyBorder="1" applyAlignment="1">
      <alignment horizontal="center" vertical="center"/>
    </xf>
    <xf numFmtId="0" fontId="5" fillId="0" borderId="36" xfId="0" applyFont="1" applyFill="1" applyBorder="1" applyAlignment="1">
      <alignment vertical="center" wrapText="1"/>
    </xf>
    <xf numFmtId="10" fontId="17" fillId="0" borderId="0" xfId="2" applyNumberFormat="1" applyFont="1" applyFill="1"/>
    <xf numFmtId="9" fontId="0" fillId="0" borderId="0" xfId="2" applyFont="1" applyFill="1"/>
    <xf numFmtId="49" fontId="23" fillId="0" borderId="29" xfId="4" applyNumberFormat="1" applyFont="1" applyFill="1" applyBorder="1" applyAlignment="1">
      <alignment horizontal="center" vertical="center"/>
    </xf>
    <xf numFmtId="0" fontId="23" fillId="0" borderId="1" xfId="3" applyNumberFormat="1" applyFont="1" applyFill="1" applyBorder="1" applyAlignment="1">
      <alignment horizontal="left" vertical="center" wrapText="1"/>
    </xf>
    <xf numFmtId="4" fontId="23" fillId="0" borderId="29" xfId="0" applyNumberFormat="1" applyFont="1" applyFill="1" applyBorder="1" applyAlignment="1">
      <alignment horizontal="center" vertical="center"/>
    </xf>
    <xf numFmtId="0" fontId="21" fillId="0" borderId="1" xfId="5" applyFont="1" applyFill="1" applyBorder="1" applyAlignment="1">
      <alignment horizontal="left" vertical="center" wrapText="1"/>
    </xf>
    <xf numFmtId="0" fontId="21" fillId="0" borderId="29" xfId="0" applyFont="1" applyFill="1" applyBorder="1" applyAlignment="1">
      <alignment horizontal="center" vertical="center"/>
    </xf>
    <xf numFmtId="4" fontId="0" fillId="0" borderId="0" xfId="0" applyNumberFormat="1" applyFill="1"/>
    <xf numFmtId="49" fontId="28" fillId="0" borderId="26" xfId="4" applyNumberFormat="1" applyFont="1" applyFill="1" applyBorder="1" applyAlignment="1">
      <alignment horizontal="center" vertical="center"/>
    </xf>
    <xf numFmtId="0" fontId="33" fillId="0" borderId="2" xfId="5" applyFont="1" applyFill="1" applyBorder="1" applyAlignment="1">
      <alignment horizontal="left" vertical="center" wrapText="1"/>
    </xf>
    <xf numFmtId="0" fontId="33" fillId="0" borderId="26" xfId="0" applyFont="1" applyFill="1" applyBorder="1" applyAlignment="1">
      <alignment horizontal="center" vertical="center"/>
    </xf>
    <xf numFmtId="4" fontId="23" fillId="0" borderId="25" xfId="5" applyNumberFormat="1" applyFont="1" applyFill="1" applyBorder="1" applyAlignment="1">
      <alignment horizontal="center" vertical="center"/>
    </xf>
    <xf numFmtId="4" fontId="23" fillId="0" borderId="26" xfId="5" applyNumberFormat="1" applyFont="1" applyFill="1" applyBorder="1" applyAlignment="1">
      <alignment horizontal="center" vertical="center"/>
    </xf>
    <xf numFmtId="49" fontId="23" fillId="0" borderId="26" xfId="4" applyNumberFormat="1" applyFont="1" applyFill="1" applyBorder="1" applyAlignment="1">
      <alignment horizontal="center" vertical="center"/>
    </xf>
    <xf numFmtId="49" fontId="5" fillId="0" borderId="2" xfId="6" applyNumberFormat="1" applyFont="1" applyFill="1" applyBorder="1" applyAlignment="1">
      <alignment horizontal="left" vertical="center" wrapText="1"/>
    </xf>
    <xf numFmtId="49" fontId="23" fillId="0" borderId="20" xfId="4" applyNumberFormat="1" applyFont="1" applyFill="1" applyBorder="1" applyAlignment="1">
      <alignment horizontal="center" vertical="center"/>
    </xf>
    <xf numFmtId="49" fontId="5" fillId="0" borderId="21" xfId="6" applyNumberFormat="1" applyFont="1" applyFill="1" applyBorder="1" applyAlignment="1">
      <alignment horizontal="left" vertical="center" wrapText="1"/>
    </xf>
    <xf numFmtId="0" fontId="33" fillId="0" borderId="20" xfId="0" applyFont="1" applyFill="1" applyBorder="1" applyAlignment="1">
      <alignment horizontal="center" vertical="center"/>
    </xf>
    <xf numFmtId="4" fontId="23" fillId="0" borderId="19" xfId="0" applyNumberFormat="1" applyFont="1" applyFill="1" applyBorder="1" applyAlignment="1">
      <alignment horizontal="center" vertical="center"/>
    </xf>
    <xf numFmtId="4" fontId="23" fillId="0" borderId="37" xfId="0" applyNumberFormat="1" applyFont="1" applyFill="1" applyBorder="1" applyAlignment="1">
      <alignment horizontal="center" vertical="center"/>
    </xf>
    <xf numFmtId="0" fontId="5" fillId="0" borderId="24" xfId="0" applyFont="1" applyFill="1" applyBorder="1" applyAlignment="1">
      <alignment vertical="center" wrapText="1"/>
    </xf>
    <xf numFmtId="165" fontId="0" fillId="0" borderId="0" xfId="1" applyFont="1"/>
    <xf numFmtId="0" fontId="3" fillId="0" borderId="0" xfId="0" applyFont="1" applyFill="1" applyBorder="1"/>
    <xf numFmtId="0" fontId="9"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171" fontId="6" fillId="0" borderId="10" xfId="1" applyNumberFormat="1" applyFont="1" applyFill="1" applyBorder="1" applyAlignment="1">
      <alignment horizontal="center" vertical="center"/>
    </xf>
    <xf numFmtId="0" fontId="6" fillId="0"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Alignment="1">
      <alignment horizontal="center"/>
    </xf>
    <xf numFmtId="0" fontId="3" fillId="0" borderId="1" xfId="0" applyFont="1" applyFill="1" applyBorder="1" applyAlignment="1">
      <alignment horizontal="left"/>
    </xf>
    <xf numFmtId="49" fontId="3" fillId="0" borderId="1" xfId="0" applyNumberFormat="1" applyFont="1" applyFill="1" applyBorder="1" applyAlignment="1">
      <alignment horizontal="left"/>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2" xfId="0" applyFont="1" applyFill="1" applyBorder="1" applyAlignment="1">
      <alignment horizontal="justify"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3" fillId="0" borderId="2" xfId="0" applyNumberFormat="1" applyFont="1" applyFill="1" applyBorder="1" applyAlignment="1">
      <alignment horizontal="left"/>
    </xf>
    <xf numFmtId="49" fontId="3" fillId="0" borderId="1" xfId="0" applyNumberFormat="1" applyFont="1" applyFill="1" applyBorder="1" applyAlignment="1">
      <alignment horizontal="center"/>
    </xf>
    <xf numFmtId="49" fontId="3" fillId="0" borderId="0" xfId="0" applyNumberFormat="1" applyFont="1" applyFill="1" applyBorder="1" applyAlignment="1">
      <alignment horizont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2" xfId="0" applyFont="1" applyFill="1" applyBorder="1" applyAlignment="1">
      <alignment horizontal="justify" vertical="center" wrapText="1"/>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10" fillId="0" borderId="10"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5" fillId="0" borderId="0" xfId="0" applyFont="1" applyFill="1" applyAlignment="1">
      <alignment horizontal="justify" wrapText="1"/>
    </xf>
    <xf numFmtId="0" fontId="2" fillId="0" borderId="0" xfId="0" applyFont="1" applyFill="1" applyAlignment="1">
      <alignment horizontal="justify" wrapText="1"/>
    </xf>
    <xf numFmtId="0" fontId="5" fillId="0" borderId="0" xfId="0" applyFont="1" applyFill="1" applyAlignment="1">
      <alignment horizontal="left" wrapText="1"/>
    </xf>
    <xf numFmtId="0" fontId="5" fillId="0" borderId="0" xfId="0" applyFont="1" applyFill="1" applyAlignment="1">
      <alignment horizontal="left"/>
    </xf>
    <xf numFmtId="0" fontId="16" fillId="0" borderId="0" xfId="0" applyFont="1" applyFill="1" applyAlignment="1">
      <alignment wrapText="1"/>
    </xf>
    <xf numFmtId="0" fontId="18" fillId="0" borderId="0" xfId="0" applyFont="1" applyFill="1" applyAlignment="1">
      <alignment horizontal="left" vertical="center" wrapText="1"/>
    </xf>
    <xf numFmtId="0" fontId="18" fillId="0" borderId="1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4" xfId="0" applyFont="1" applyFill="1" applyBorder="1" applyAlignment="1">
      <alignment horizontal="center" vertical="center"/>
    </xf>
    <xf numFmtId="0" fontId="34" fillId="0" borderId="0" xfId="0" applyFont="1" applyFill="1" applyAlignment="1">
      <alignment horizontal="left" wrapText="1"/>
    </xf>
    <xf numFmtId="0" fontId="34" fillId="0" borderId="0" xfId="0" applyFont="1" applyFill="1" applyAlignment="1">
      <alignment horizontal="left"/>
    </xf>
    <xf numFmtId="0" fontId="32" fillId="0" borderId="0" xfId="0" applyFont="1" applyFill="1" applyAlignment="1">
      <alignment horizontal="center" vertical="center"/>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cellXfs>
  <cellStyles count="7">
    <cellStyle name="Обычный" xfId="0" builtinId="0"/>
    <cellStyle name="Обычный 10 4" xfId="5"/>
    <cellStyle name="Обычный 2 2 20 2" xfId="3"/>
    <cellStyle name="Обычный 2 48" xfId="4"/>
    <cellStyle name="Процентный" xfId="2" builtinId="5"/>
    <cellStyle name="Стиль 1"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85"/>
  <sheetViews>
    <sheetView tabSelected="1" view="pageBreakPreview" topLeftCell="A5" zoomScale="110" zoomScaleNormal="110" zoomScaleSheetLayoutView="110" workbookViewId="0">
      <pane xSplit="71" ySplit="13" topLeftCell="BT18" activePane="bottomRight" state="frozen"/>
      <selection activeCell="A5" sqref="A5"/>
      <selection pane="topRight" activeCell="BT5" sqref="BT5"/>
      <selection pane="bottomLeft" activeCell="A18" sqref="A18"/>
      <selection pane="bottomRight" activeCell="A6" sqref="A6:BV6"/>
    </sheetView>
  </sheetViews>
  <sheetFormatPr defaultColWidth="0.85546875" defaultRowHeight="15" customHeight="1" x14ac:dyDescent="0.25"/>
  <cols>
    <col min="1" max="6" width="0.85546875" style="2"/>
    <col min="7" max="7" width="2.7109375" style="2" customWidth="1"/>
    <col min="8" max="8" width="0.28515625" style="2" customWidth="1"/>
    <col min="9" max="9" width="0.85546875" style="2" hidden="1" customWidth="1"/>
    <col min="10" max="31" width="0.85546875" style="2"/>
    <col min="32" max="32" width="3.42578125" style="2" customWidth="1"/>
    <col min="33" max="48" width="0.85546875" style="2"/>
    <col min="49" max="49" width="4.28515625" style="2" customWidth="1"/>
    <col min="50" max="58" width="0.85546875" style="2"/>
    <col min="59" max="59" width="9.5703125" style="2" customWidth="1"/>
    <col min="60" max="60" width="4" style="2" customWidth="1"/>
    <col min="61" max="70" width="0.85546875" style="2"/>
    <col min="71" max="71" width="2.140625" style="2" customWidth="1"/>
    <col min="72" max="72" width="25" style="2" customWidth="1"/>
    <col min="73" max="73" width="28" style="2" customWidth="1"/>
    <col min="74" max="74" width="63.28515625" style="2" customWidth="1"/>
    <col min="75" max="75" width="31" style="2" customWidth="1"/>
    <col min="76" max="76" width="20.85546875" style="2" customWidth="1"/>
    <col min="77" max="77" width="18.42578125" style="2" customWidth="1"/>
    <col min="78" max="78" width="16.5703125" style="2" customWidth="1"/>
    <col min="79" max="79" width="16.42578125" style="2" customWidth="1"/>
    <col min="80" max="80" width="20.5703125" style="2" customWidth="1"/>
    <col min="81" max="16384" width="0.85546875" style="2"/>
  </cols>
  <sheetData>
    <row r="1" spans="1:80" s="1" customFormat="1" ht="12" hidden="1" customHeight="1" x14ac:dyDescent="0.2">
      <c r="BO1" s="1" t="s">
        <v>0</v>
      </c>
    </row>
    <row r="2" spans="1:80" s="1" customFormat="1" ht="12" hidden="1" customHeight="1" x14ac:dyDescent="0.2">
      <c r="BO2" s="1" t="s">
        <v>1</v>
      </c>
    </row>
    <row r="3" spans="1:80" s="1" customFormat="1" ht="12" hidden="1" customHeight="1" x14ac:dyDescent="0.2">
      <c r="BO3" s="1" t="s">
        <v>2</v>
      </c>
    </row>
    <row r="4" spans="1:80" ht="21" hidden="1" customHeight="1" x14ac:dyDescent="0.25"/>
    <row r="5" spans="1:80" ht="21" customHeight="1" x14ac:dyDescent="0.25"/>
    <row r="6" spans="1:80" s="4" customFormat="1" ht="14.25" customHeight="1" x14ac:dyDescent="0.25">
      <c r="A6" s="144" t="s">
        <v>3</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3"/>
    </row>
    <row r="7" spans="1:80" s="4" customFormat="1" ht="14.25" customHeight="1" x14ac:dyDescent="0.25">
      <c r="A7" s="144" t="s">
        <v>4</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3"/>
    </row>
    <row r="8" spans="1:80" s="4" customFormat="1" ht="14.25" customHeight="1" x14ac:dyDescent="0.25">
      <c r="A8" s="144" t="s">
        <v>5</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3"/>
    </row>
    <row r="9" spans="1:80" s="4" customFormat="1" ht="14.25" customHeight="1" x14ac:dyDescent="0.25">
      <c r="A9" s="144" t="s">
        <v>6</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3"/>
    </row>
    <row r="10" spans="1:80" ht="21" customHeight="1" x14ac:dyDescent="0.25">
      <c r="BT10" s="5"/>
      <c r="BU10" s="6"/>
      <c r="BV10" s="6"/>
      <c r="BZ10" s="7"/>
      <c r="CA10" s="5"/>
      <c r="CB10" s="5"/>
    </row>
    <row r="11" spans="1:80" x14ac:dyDescent="0.25">
      <c r="C11" s="8" t="s">
        <v>7</v>
      </c>
      <c r="D11" s="8"/>
      <c r="W11" s="8"/>
      <c r="AG11" s="145" t="s">
        <v>8</v>
      </c>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row>
    <row r="12" spans="1:80" hidden="1" x14ac:dyDescent="0.25">
      <c r="C12" s="8" t="s">
        <v>9</v>
      </c>
      <c r="D12" s="8"/>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row>
    <row r="13" spans="1:80" hidden="1" x14ac:dyDescent="0.25">
      <c r="C13" s="8" t="s">
        <v>10</v>
      </c>
      <c r="D13" s="8"/>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row>
    <row r="14" spans="1:80" x14ac:dyDescent="0.25">
      <c r="C14" s="8" t="s">
        <v>11</v>
      </c>
      <c r="D14" s="8"/>
      <c r="AQ14" s="157" t="s">
        <v>12</v>
      </c>
      <c r="AR14" s="157"/>
      <c r="AS14" s="157"/>
      <c r="AT14" s="157"/>
      <c r="AU14" s="157"/>
      <c r="AV14" s="157"/>
      <c r="AW14" s="157"/>
      <c r="AX14" s="157"/>
      <c r="AY14" s="158" t="s">
        <v>13</v>
      </c>
      <c r="AZ14" s="158"/>
      <c r="BA14" s="157" t="s">
        <v>14</v>
      </c>
      <c r="BB14" s="157"/>
      <c r="BC14" s="157"/>
      <c r="BD14" s="157"/>
      <c r="BE14" s="157"/>
      <c r="BF14" s="157"/>
      <c r="BG14" s="157"/>
      <c r="BH14" s="157"/>
      <c r="BI14" s="2" t="s">
        <v>15</v>
      </c>
      <c r="BT14" s="6"/>
      <c r="BU14" s="6"/>
      <c r="BV14" s="5"/>
      <c r="BW14" s="5"/>
    </row>
    <row r="15" spans="1:80" ht="15" customHeight="1" x14ac:dyDescent="0.25">
      <c r="BT15" s="9"/>
      <c r="BU15" s="9"/>
      <c r="BV15" s="10"/>
      <c r="BX15" s="6"/>
    </row>
    <row r="16" spans="1:80" s="13" customFormat="1" ht="19.5" customHeight="1" x14ac:dyDescent="0.2">
      <c r="A16" s="159" t="s">
        <v>16</v>
      </c>
      <c r="B16" s="160"/>
      <c r="C16" s="160"/>
      <c r="D16" s="160"/>
      <c r="E16" s="160"/>
      <c r="F16" s="160"/>
      <c r="G16" s="160"/>
      <c r="H16" s="160"/>
      <c r="I16" s="161"/>
      <c r="J16" s="165" t="s">
        <v>17</v>
      </c>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1"/>
      <c r="BI16" s="159" t="s">
        <v>18</v>
      </c>
      <c r="BJ16" s="160"/>
      <c r="BK16" s="160"/>
      <c r="BL16" s="160"/>
      <c r="BM16" s="160"/>
      <c r="BN16" s="160"/>
      <c r="BO16" s="160"/>
      <c r="BP16" s="160"/>
      <c r="BQ16" s="160"/>
      <c r="BR16" s="160"/>
      <c r="BS16" s="161"/>
      <c r="BT16" s="147">
        <v>2023</v>
      </c>
      <c r="BU16" s="147"/>
      <c r="BV16" s="148" t="s">
        <v>19</v>
      </c>
      <c r="BW16" s="11"/>
      <c r="BX16" s="12"/>
    </row>
    <row r="17" spans="1:92" s="13" customFormat="1" ht="18.75" customHeight="1" x14ac:dyDescent="0.2">
      <c r="A17" s="162"/>
      <c r="B17" s="163"/>
      <c r="C17" s="163"/>
      <c r="D17" s="163"/>
      <c r="E17" s="163"/>
      <c r="F17" s="163"/>
      <c r="G17" s="163"/>
      <c r="H17" s="163"/>
      <c r="I17" s="164"/>
      <c r="J17" s="162"/>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4"/>
      <c r="BI17" s="162"/>
      <c r="BJ17" s="163"/>
      <c r="BK17" s="163"/>
      <c r="BL17" s="163"/>
      <c r="BM17" s="163"/>
      <c r="BN17" s="163"/>
      <c r="BO17" s="163"/>
      <c r="BP17" s="163"/>
      <c r="BQ17" s="163"/>
      <c r="BR17" s="163"/>
      <c r="BS17" s="164"/>
      <c r="BT17" s="14" t="s">
        <v>20</v>
      </c>
      <c r="BU17" s="15" t="s">
        <v>21</v>
      </c>
      <c r="BV17" s="149"/>
      <c r="BW17" s="11"/>
      <c r="BY17" s="16"/>
      <c r="BZ17" s="16"/>
    </row>
    <row r="18" spans="1:92" s="13" customFormat="1" ht="19.5" customHeight="1" x14ac:dyDescent="0.2">
      <c r="A18" s="150" t="s">
        <v>22</v>
      </c>
      <c r="B18" s="151"/>
      <c r="C18" s="151"/>
      <c r="D18" s="151"/>
      <c r="E18" s="151"/>
      <c r="F18" s="151"/>
      <c r="G18" s="151"/>
      <c r="H18" s="151"/>
      <c r="I18" s="152"/>
      <c r="J18" s="15"/>
      <c r="K18" s="153" t="s">
        <v>23</v>
      </c>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7"/>
      <c r="BI18" s="154" t="s">
        <v>24</v>
      </c>
      <c r="BJ18" s="147"/>
      <c r="BK18" s="147"/>
      <c r="BL18" s="147"/>
      <c r="BM18" s="147"/>
      <c r="BN18" s="147"/>
      <c r="BO18" s="147"/>
      <c r="BP18" s="147"/>
      <c r="BQ18" s="147"/>
      <c r="BR18" s="147"/>
      <c r="BS18" s="155"/>
      <c r="BT18" s="14" t="s">
        <v>24</v>
      </c>
      <c r="BU18" s="15" t="s">
        <v>24</v>
      </c>
      <c r="BV18" s="18" t="s">
        <v>24</v>
      </c>
      <c r="BW18" s="11"/>
      <c r="BY18" s="19"/>
      <c r="BZ18" s="19"/>
      <c r="CA18" s="20"/>
    </row>
    <row r="19" spans="1:92" s="13" customFormat="1" ht="28.5" customHeight="1" x14ac:dyDescent="0.2">
      <c r="A19" s="150" t="s">
        <v>25</v>
      </c>
      <c r="B19" s="151"/>
      <c r="C19" s="151"/>
      <c r="D19" s="151"/>
      <c r="E19" s="151"/>
      <c r="F19" s="151"/>
      <c r="G19" s="151"/>
      <c r="H19" s="151"/>
      <c r="I19" s="152"/>
      <c r="J19" s="15"/>
      <c r="K19" s="153" t="s">
        <v>26</v>
      </c>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7"/>
      <c r="BI19" s="154" t="s">
        <v>27</v>
      </c>
      <c r="BJ19" s="147"/>
      <c r="BK19" s="147"/>
      <c r="BL19" s="147"/>
      <c r="BM19" s="147"/>
      <c r="BN19" s="147"/>
      <c r="BO19" s="147"/>
      <c r="BP19" s="147"/>
      <c r="BQ19" s="147"/>
      <c r="BR19" s="147"/>
      <c r="BS19" s="155"/>
      <c r="BT19" s="21">
        <v>4752212.9981127512</v>
      </c>
      <c r="BU19" s="22">
        <v>4430980.4475899991</v>
      </c>
      <c r="BV19" s="23"/>
      <c r="BW19" s="24"/>
      <c r="BY19" s="20"/>
      <c r="BZ19" s="20"/>
    </row>
    <row r="20" spans="1:92" s="13" customFormat="1" ht="24" customHeight="1" x14ac:dyDescent="0.2">
      <c r="A20" s="166" t="s">
        <v>28</v>
      </c>
      <c r="B20" s="167"/>
      <c r="C20" s="167"/>
      <c r="D20" s="167"/>
      <c r="E20" s="167"/>
      <c r="F20" s="167"/>
      <c r="G20" s="167"/>
      <c r="H20" s="167"/>
      <c r="I20" s="168"/>
      <c r="J20" s="25"/>
      <c r="K20" s="169" t="s">
        <v>29</v>
      </c>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26"/>
      <c r="BI20" s="170" t="s">
        <v>27</v>
      </c>
      <c r="BJ20" s="171"/>
      <c r="BK20" s="171"/>
      <c r="BL20" s="171"/>
      <c r="BM20" s="171"/>
      <c r="BN20" s="171"/>
      <c r="BO20" s="171"/>
      <c r="BP20" s="171"/>
      <c r="BQ20" s="171"/>
      <c r="BR20" s="171"/>
      <c r="BS20" s="172"/>
      <c r="BT20" s="27">
        <f>BT21+BT26+BT28</f>
        <v>2166970.3364713672</v>
      </c>
      <c r="BU20" s="27">
        <f>BU21+BU26+BU28</f>
        <v>1894521.2032100004</v>
      </c>
      <c r="BV20" s="28"/>
      <c r="BW20" s="24"/>
      <c r="BY20" s="20"/>
      <c r="BZ20" s="20"/>
      <c r="CA20" s="20"/>
    </row>
    <row r="21" spans="1:92" s="13" customFormat="1" ht="25.5" customHeight="1" x14ac:dyDescent="0.2">
      <c r="A21" s="150" t="s">
        <v>30</v>
      </c>
      <c r="B21" s="151"/>
      <c r="C21" s="151"/>
      <c r="D21" s="151"/>
      <c r="E21" s="151"/>
      <c r="F21" s="151"/>
      <c r="G21" s="151"/>
      <c r="H21" s="151"/>
      <c r="I21" s="152"/>
      <c r="J21" s="15"/>
      <c r="K21" s="153" t="s">
        <v>31</v>
      </c>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7"/>
      <c r="BI21" s="154" t="s">
        <v>27</v>
      </c>
      <c r="BJ21" s="147"/>
      <c r="BK21" s="147"/>
      <c r="BL21" s="147"/>
      <c r="BM21" s="147"/>
      <c r="BN21" s="147"/>
      <c r="BO21" s="147"/>
      <c r="BP21" s="147"/>
      <c r="BQ21" s="147"/>
      <c r="BR21" s="147"/>
      <c r="BS21" s="155"/>
      <c r="BT21" s="21">
        <f>BT22+BT24</f>
        <v>301699.92731866759</v>
      </c>
      <c r="BU21" s="21">
        <f>BU22+BU24</f>
        <v>320518.00987000007</v>
      </c>
      <c r="BV21" s="28"/>
      <c r="BW21" s="24"/>
      <c r="BZ21" s="20"/>
    </row>
    <row r="22" spans="1:92" s="13" customFormat="1" ht="42" customHeight="1" x14ac:dyDescent="0.2">
      <c r="A22" s="150" t="s">
        <v>32</v>
      </c>
      <c r="B22" s="151"/>
      <c r="C22" s="151"/>
      <c r="D22" s="151"/>
      <c r="E22" s="151"/>
      <c r="F22" s="151"/>
      <c r="G22" s="151"/>
      <c r="H22" s="151"/>
      <c r="I22" s="152"/>
      <c r="J22" s="15"/>
      <c r="K22" s="153" t="s">
        <v>33</v>
      </c>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7"/>
      <c r="BI22" s="154" t="s">
        <v>27</v>
      </c>
      <c r="BJ22" s="147"/>
      <c r="BK22" s="147"/>
      <c r="BL22" s="147"/>
      <c r="BM22" s="147"/>
      <c r="BN22" s="147"/>
      <c r="BO22" s="147"/>
      <c r="BP22" s="147"/>
      <c r="BQ22" s="147"/>
      <c r="BR22" s="147"/>
      <c r="BS22" s="155"/>
      <c r="BT22" s="21">
        <v>267141.07291625114</v>
      </c>
      <c r="BU22" s="22">
        <v>282321.70740000007</v>
      </c>
      <c r="BV22" s="23" t="s">
        <v>34</v>
      </c>
      <c r="BW22" s="24"/>
      <c r="BX22" s="20"/>
      <c r="BY22" s="19"/>
      <c r="BZ22" s="19"/>
      <c r="CA22" s="20"/>
    </row>
    <row r="23" spans="1:92" s="13" customFormat="1" ht="29.25" customHeight="1" x14ac:dyDescent="0.2">
      <c r="A23" s="150" t="s">
        <v>35</v>
      </c>
      <c r="B23" s="151"/>
      <c r="C23" s="151"/>
      <c r="D23" s="151"/>
      <c r="E23" s="151"/>
      <c r="F23" s="151"/>
      <c r="G23" s="151"/>
      <c r="H23" s="151"/>
      <c r="I23" s="152"/>
      <c r="J23" s="15"/>
      <c r="K23" s="153" t="s">
        <v>36</v>
      </c>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7"/>
      <c r="BI23" s="154" t="s">
        <v>27</v>
      </c>
      <c r="BJ23" s="147"/>
      <c r="BK23" s="147"/>
      <c r="BL23" s="147"/>
      <c r="BM23" s="147"/>
      <c r="BN23" s="147"/>
      <c r="BO23" s="147"/>
      <c r="BP23" s="147"/>
      <c r="BQ23" s="147"/>
      <c r="BR23" s="147"/>
      <c r="BS23" s="155"/>
      <c r="BT23" s="21">
        <v>153031.63067866</v>
      </c>
      <c r="BU23" s="21">
        <v>165350.06601000001</v>
      </c>
      <c r="BV23" s="23"/>
      <c r="BW23" s="24"/>
      <c r="BY23" s="12"/>
      <c r="BZ23" s="12"/>
      <c r="CA23" s="20"/>
      <c r="CB23" s="20"/>
    </row>
    <row r="24" spans="1:92" s="13" customFormat="1" ht="45.75" customHeight="1" x14ac:dyDescent="0.2">
      <c r="A24" s="150" t="s">
        <v>37</v>
      </c>
      <c r="B24" s="151"/>
      <c r="C24" s="151"/>
      <c r="D24" s="151"/>
      <c r="E24" s="151"/>
      <c r="F24" s="151"/>
      <c r="G24" s="151"/>
      <c r="H24" s="151"/>
      <c r="I24" s="152"/>
      <c r="J24" s="15"/>
      <c r="K24" s="153" t="s">
        <v>38</v>
      </c>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7"/>
      <c r="BI24" s="154" t="s">
        <v>27</v>
      </c>
      <c r="BJ24" s="147"/>
      <c r="BK24" s="147"/>
      <c r="BL24" s="147"/>
      <c r="BM24" s="147"/>
      <c r="BN24" s="147"/>
      <c r="BO24" s="147"/>
      <c r="BP24" s="147"/>
      <c r="BQ24" s="147"/>
      <c r="BR24" s="147"/>
      <c r="BS24" s="155"/>
      <c r="BT24" s="21">
        <v>34558.854402416444</v>
      </c>
      <c r="BU24" s="21">
        <v>38196.302470000002</v>
      </c>
      <c r="BV24" s="173" t="s">
        <v>39</v>
      </c>
      <c r="BW24" s="24"/>
    </row>
    <row r="25" spans="1:92" s="13" customFormat="1" ht="20.25" customHeight="1" x14ac:dyDescent="0.2">
      <c r="A25" s="150" t="s">
        <v>40</v>
      </c>
      <c r="B25" s="151"/>
      <c r="C25" s="151"/>
      <c r="D25" s="151"/>
      <c r="E25" s="151"/>
      <c r="F25" s="151"/>
      <c r="G25" s="151"/>
      <c r="H25" s="151"/>
      <c r="I25" s="152"/>
      <c r="J25" s="15"/>
      <c r="K25" s="153" t="s">
        <v>41</v>
      </c>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7"/>
      <c r="BI25" s="154" t="s">
        <v>27</v>
      </c>
      <c r="BJ25" s="147"/>
      <c r="BK25" s="147"/>
      <c r="BL25" s="147"/>
      <c r="BM25" s="147"/>
      <c r="BN25" s="147"/>
      <c r="BO25" s="147"/>
      <c r="BP25" s="147"/>
      <c r="BQ25" s="147"/>
      <c r="BR25" s="147"/>
      <c r="BS25" s="155"/>
      <c r="BT25" s="21">
        <v>26289.064253780001</v>
      </c>
      <c r="BU25" s="21">
        <v>30947.900030000001</v>
      </c>
      <c r="BV25" s="174"/>
      <c r="BW25" s="24"/>
      <c r="BX25" s="16"/>
      <c r="BZ25" s="20"/>
    </row>
    <row r="26" spans="1:92" s="13" customFormat="1" ht="21.75" customHeight="1" x14ac:dyDescent="0.2">
      <c r="A26" s="150" t="s">
        <v>42</v>
      </c>
      <c r="B26" s="151"/>
      <c r="C26" s="151"/>
      <c r="D26" s="151"/>
      <c r="E26" s="151"/>
      <c r="F26" s="151"/>
      <c r="G26" s="151"/>
      <c r="H26" s="151"/>
      <c r="I26" s="152"/>
      <c r="J26" s="15"/>
      <c r="K26" s="153" t="s">
        <v>43</v>
      </c>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7"/>
      <c r="BI26" s="154" t="s">
        <v>27</v>
      </c>
      <c r="BJ26" s="147"/>
      <c r="BK26" s="147"/>
      <c r="BL26" s="147"/>
      <c r="BM26" s="147"/>
      <c r="BN26" s="147"/>
      <c r="BO26" s="147"/>
      <c r="BP26" s="147"/>
      <c r="BQ26" s="147"/>
      <c r="BR26" s="147"/>
      <c r="BS26" s="155"/>
      <c r="BT26" s="21">
        <v>1630767.25</v>
      </c>
      <c r="BU26" s="21">
        <v>1182783.898</v>
      </c>
      <c r="BV26" s="173" t="s">
        <v>44</v>
      </c>
      <c r="BW26" s="24"/>
      <c r="BX26" s="29"/>
      <c r="BY26" s="30"/>
      <c r="BZ26" s="31"/>
      <c r="CA26" s="30"/>
      <c r="CB26" s="30"/>
    </row>
    <row r="27" spans="1:92" s="13" customFormat="1" ht="21" customHeight="1" x14ac:dyDescent="0.2">
      <c r="A27" s="150" t="s">
        <v>45</v>
      </c>
      <c r="B27" s="151"/>
      <c r="C27" s="151"/>
      <c r="D27" s="151"/>
      <c r="E27" s="151"/>
      <c r="F27" s="151"/>
      <c r="G27" s="151"/>
      <c r="H27" s="151"/>
      <c r="I27" s="152"/>
      <c r="J27" s="15"/>
      <c r="K27" s="153" t="s">
        <v>41</v>
      </c>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7"/>
      <c r="BI27" s="154" t="s">
        <v>27</v>
      </c>
      <c r="BJ27" s="147"/>
      <c r="BK27" s="147"/>
      <c r="BL27" s="147"/>
      <c r="BM27" s="147"/>
      <c r="BN27" s="147"/>
      <c r="BO27" s="147"/>
      <c r="BP27" s="147"/>
      <c r="BQ27" s="147"/>
      <c r="BR27" s="147"/>
      <c r="BS27" s="155"/>
      <c r="BT27" s="21">
        <v>178108.852292144</v>
      </c>
      <c r="BU27" s="21">
        <v>139560.1312</v>
      </c>
      <c r="BV27" s="174"/>
      <c r="BW27" s="24"/>
      <c r="BX27" s="30"/>
      <c r="BY27" s="32"/>
      <c r="BZ27" s="30"/>
      <c r="CA27" s="30"/>
      <c r="CB27" s="30"/>
    </row>
    <row r="28" spans="1:92" s="13" customFormat="1" ht="22.5" customHeight="1" x14ac:dyDescent="0.2">
      <c r="A28" s="150" t="s">
        <v>46</v>
      </c>
      <c r="B28" s="151"/>
      <c r="C28" s="151"/>
      <c r="D28" s="151"/>
      <c r="E28" s="151"/>
      <c r="F28" s="151"/>
      <c r="G28" s="151"/>
      <c r="H28" s="151"/>
      <c r="I28" s="152"/>
      <c r="J28" s="15"/>
      <c r="K28" s="153" t="s">
        <v>47</v>
      </c>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7"/>
      <c r="BI28" s="154" t="s">
        <v>27</v>
      </c>
      <c r="BJ28" s="147"/>
      <c r="BK28" s="147"/>
      <c r="BL28" s="147"/>
      <c r="BM28" s="147"/>
      <c r="BN28" s="147"/>
      <c r="BO28" s="147"/>
      <c r="BP28" s="147"/>
      <c r="BQ28" s="147"/>
      <c r="BR28" s="147"/>
      <c r="BS28" s="155"/>
      <c r="BT28" s="21">
        <f>BT29+BT30+BT31</f>
        <v>234503.15915269966</v>
      </c>
      <c r="BU28" s="21">
        <f>BU29+BU30+BU31</f>
        <v>391219.29534000007</v>
      </c>
      <c r="BV28" s="23"/>
      <c r="BW28" s="24"/>
      <c r="BX28" s="30"/>
      <c r="BY28" s="33"/>
      <c r="BZ28" s="34"/>
      <c r="CA28" s="30"/>
      <c r="CB28" s="30"/>
    </row>
    <row r="29" spans="1:92" s="13" customFormat="1" ht="65.25" customHeight="1" x14ac:dyDescent="0.25">
      <c r="A29" s="150" t="s">
        <v>48</v>
      </c>
      <c r="B29" s="151"/>
      <c r="C29" s="151"/>
      <c r="D29" s="151"/>
      <c r="E29" s="151"/>
      <c r="F29" s="151"/>
      <c r="G29" s="151"/>
      <c r="H29" s="151"/>
      <c r="I29" s="152"/>
      <c r="J29" s="15"/>
      <c r="K29" s="153" t="s">
        <v>49</v>
      </c>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7"/>
      <c r="BI29" s="154" t="s">
        <v>27</v>
      </c>
      <c r="BJ29" s="147"/>
      <c r="BK29" s="147"/>
      <c r="BL29" s="147"/>
      <c r="BM29" s="147"/>
      <c r="BN29" s="147"/>
      <c r="BO29" s="147"/>
      <c r="BP29" s="147"/>
      <c r="BQ29" s="147"/>
      <c r="BR29" s="147"/>
      <c r="BS29" s="155"/>
      <c r="BT29" s="21">
        <v>31683.681185669724</v>
      </c>
      <c r="BU29" s="22">
        <v>64255.744590000002</v>
      </c>
      <c r="BV29" s="23" t="s">
        <v>50</v>
      </c>
      <c r="BW29" s="24"/>
      <c r="BX29" s="35"/>
      <c r="BY29" s="32"/>
      <c r="BZ29" s="30"/>
      <c r="CA29" s="30"/>
      <c r="CB29" s="30"/>
    </row>
    <row r="30" spans="1:92" s="13" customFormat="1" ht="44.25" customHeight="1" x14ac:dyDescent="0.25">
      <c r="A30" s="150" t="s">
        <v>51</v>
      </c>
      <c r="B30" s="151"/>
      <c r="C30" s="151"/>
      <c r="D30" s="151"/>
      <c r="E30" s="151"/>
      <c r="F30" s="151"/>
      <c r="G30" s="151"/>
      <c r="H30" s="151"/>
      <c r="I30" s="152"/>
      <c r="J30" s="15"/>
      <c r="K30" s="153" t="s">
        <v>52</v>
      </c>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7"/>
      <c r="BI30" s="154" t="s">
        <v>27</v>
      </c>
      <c r="BJ30" s="147"/>
      <c r="BK30" s="147"/>
      <c r="BL30" s="147"/>
      <c r="BM30" s="147"/>
      <c r="BN30" s="147"/>
      <c r="BO30" s="147"/>
      <c r="BP30" s="147"/>
      <c r="BQ30" s="147"/>
      <c r="BR30" s="147"/>
      <c r="BS30" s="155"/>
      <c r="BT30" s="21">
        <v>565.15</v>
      </c>
      <c r="BU30" s="22">
        <v>1464.6051</v>
      </c>
      <c r="BV30" s="23" t="s">
        <v>53</v>
      </c>
      <c r="BW30" s="24"/>
      <c r="BX30" s="35"/>
      <c r="BY30" s="32"/>
      <c r="BZ30" s="30"/>
      <c r="CA30" s="30"/>
      <c r="CB30" s="30"/>
    </row>
    <row r="31" spans="1:92" s="13" customFormat="1" ht="30.75" customHeight="1" x14ac:dyDescent="0.2">
      <c r="A31" s="150" t="s">
        <v>54</v>
      </c>
      <c r="B31" s="151"/>
      <c r="C31" s="151"/>
      <c r="D31" s="151"/>
      <c r="E31" s="151"/>
      <c r="F31" s="151"/>
      <c r="G31" s="151"/>
      <c r="H31" s="151"/>
      <c r="I31" s="152"/>
      <c r="J31" s="15"/>
      <c r="K31" s="153" t="s">
        <v>55</v>
      </c>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7"/>
      <c r="BI31" s="154" t="s">
        <v>27</v>
      </c>
      <c r="BJ31" s="147"/>
      <c r="BK31" s="147"/>
      <c r="BL31" s="147"/>
      <c r="BM31" s="147"/>
      <c r="BN31" s="147"/>
      <c r="BO31" s="147"/>
      <c r="BP31" s="147"/>
      <c r="BQ31" s="147"/>
      <c r="BR31" s="147"/>
      <c r="BS31" s="155"/>
      <c r="BT31" s="21">
        <v>202254.32796702994</v>
      </c>
      <c r="BU31" s="21">
        <v>325498.94565000007</v>
      </c>
      <c r="BV31" s="23"/>
      <c r="BW31" s="24"/>
      <c r="BX31" s="30"/>
      <c r="BY31" s="32"/>
      <c r="BZ31" s="30"/>
      <c r="CA31" s="30"/>
      <c r="CB31" s="30"/>
    </row>
    <row r="32" spans="1:92" s="13" customFormat="1" ht="22.5" customHeight="1" x14ac:dyDescent="0.2">
      <c r="A32" s="166" t="s">
        <v>56</v>
      </c>
      <c r="B32" s="167"/>
      <c r="C32" s="167"/>
      <c r="D32" s="167"/>
      <c r="E32" s="167"/>
      <c r="F32" s="167"/>
      <c r="G32" s="167"/>
      <c r="H32" s="167"/>
      <c r="I32" s="168"/>
      <c r="J32" s="25"/>
      <c r="K32" s="169" t="s">
        <v>57</v>
      </c>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26"/>
      <c r="BI32" s="170" t="s">
        <v>27</v>
      </c>
      <c r="BJ32" s="171"/>
      <c r="BK32" s="171"/>
      <c r="BL32" s="171"/>
      <c r="BM32" s="171"/>
      <c r="BN32" s="171"/>
      <c r="BO32" s="171"/>
      <c r="BP32" s="171"/>
      <c r="BQ32" s="171"/>
      <c r="BR32" s="171"/>
      <c r="BS32" s="172"/>
      <c r="BT32" s="27">
        <f>BT33+BT35+BT36+BT38+BT40+BT41+BT42+BT45</f>
        <v>2297616.7902361169</v>
      </c>
      <c r="BU32" s="27">
        <f>BU33+BU35+BU36+BU38+BU40+BU41+BU42+BU45</f>
        <v>3595462.0814205511</v>
      </c>
      <c r="BV32" s="139"/>
      <c r="BW32" s="24"/>
      <c r="BX32" s="30"/>
      <c r="BY32" s="32"/>
      <c r="BZ32" s="30"/>
      <c r="CA32" s="30"/>
      <c r="CB32" s="30"/>
      <c r="CC32" s="30"/>
      <c r="CD32" s="30"/>
      <c r="CE32" s="30"/>
      <c r="CF32" s="30"/>
      <c r="CG32" s="30"/>
      <c r="CH32" s="30"/>
      <c r="CI32" s="30"/>
      <c r="CJ32" s="30"/>
      <c r="CK32" s="30"/>
      <c r="CL32" s="30"/>
      <c r="CM32" s="30"/>
      <c r="CN32" s="30"/>
    </row>
    <row r="33" spans="1:92" s="13" customFormat="1" ht="54" customHeight="1" x14ac:dyDescent="0.2">
      <c r="A33" s="150" t="s">
        <v>58</v>
      </c>
      <c r="B33" s="151"/>
      <c r="C33" s="151"/>
      <c r="D33" s="151"/>
      <c r="E33" s="151"/>
      <c r="F33" s="151"/>
      <c r="G33" s="151"/>
      <c r="H33" s="151"/>
      <c r="I33" s="152"/>
      <c r="J33" s="15"/>
      <c r="K33" s="153" t="s">
        <v>59</v>
      </c>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7"/>
      <c r="BI33" s="154" t="s">
        <v>27</v>
      </c>
      <c r="BJ33" s="147"/>
      <c r="BK33" s="147"/>
      <c r="BL33" s="147"/>
      <c r="BM33" s="147"/>
      <c r="BN33" s="147"/>
      <c r="BO33" s="147"/>
      <c r="BP33" s="147"/>
      <c r="BQ33" s="147"/>
      <c r="BR33" s="147"/>
      <c r="BS33" s="155"/>
      <c r="BT33" s="21">
        <v>472241.43781452032</v>
      </c>
      <c r="BU33" s="22">
        <v>519905.62597000005</v>
      </c>
      <c r="BV33" s="140" t="s">
        <v>60</v>
      </c>
      <c r="BW33" s="24"/>
      <c r="BX33" s="30"/>
      <c r="BY33" s="32"/>
      <c r="BZ33" s="36"/>
      <c r="CA33" s="30"/>
      <c r="CB33" s="30"/>
      <c r="CC33" s="30"/>
      <c r="CD33" s="30"/>
      <c r="CE33" s="30"/>
      <c r="CF33" s="30"/>
      <c r="CG33" s="30"/>
      <c r="CH33" s="30"/>
      <c r="CI33" s="30"/>
      <c r="CJ33" s="30"/>
      <c r="CK33" s="30"/>
      <c r="CL33" s="30"/>
      <c r="CM33" s="30"/>
      <c r="CN33" s="30"/>
    </row>
    <row r="34" spans="1:92" s="13" customFormat="1" ht="33.75" customHeight="1" x14ac:dyDescent="0.2">
      <c r="A34" s="150" t="s">
        <v>61</v>
      </c>
      <c r="B34" s="151"/>
      <c r="C34" s="151"/>
      <c r="D34" s="151"/>
      <c r="E34" s="151"/>
      <c r="F34" s="151"/>
      <c r="G34" s="151"/>
      <c r="H34" s="151"/>
      <c r="I34" s="152"/>
      <c r="J34" s="15"/>
      <c r="K34" s="153" t="s">
        <v>62</v>
      </c>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7"/>
      <c r="BI34" s="154" t="s">
        <v>27</v>
      </c>
      <c r="BJ34" s="147"/>
      <c r="BK34" s="147"/>
      <c r="BL34" s="147"/>
      <c r="BM34" s="147"/>
      <c r="BN34" s="147"/>
      <c r="BO34" s="147"/>
      <c r="BP34" s="147"/>
      <c r="BQ34" s="147"/>
      <c r="BR34" s="147"/>
      <c r="BS34" s="155"/>
      <c r="BT34" s="21" t="s">
        <v>24</v>
      </c>
      <c r="BU34" s="22" t="s">
        <v>24</v>
      </c>
      <c r="BV34" s="141" t="s">
        <v>24</v>
      </c>
      <c r="BW34" s="24"/>
      <c r="BX34" s="30"/>
      <c r="BY34" s="32"/>
      <c r="BZ34" s="38"/>
      <c r="CA34" s="30"/>
      <c r="CB34" s="30"/>
      <c r="CC34" s="30"/>
      <c r="CD34" s="30"/>
      <c r="CE34" s="30"/>
      <c r="CF34" s="30"/>
      <c r="CG34" s="30"/>
      <c r="CH34" s="30"/>
      <c r="CI34" s="30"/>
      <c r="CJ34" s="30"/>
      <c r="CK34" s="30"/>
      <c r="CL34" s="30"/>
      <c r="CM34" s="30"/>
      <c r="CN34" s="30"/>
    </row>
    <row r="35" spans="1:92" s="13" customFormat="1" ht="114.75" customHeight="1" x14ac:dyDescent="0.2">
      <c r="A35" s="150" t="s">
        <v>63</v>
      </c>
      <c r="B35" s="151"/>
      <c r="C35" s="151"/>
      <c r="D35" s="151"/>
      <c r="E35" s="151"/>
      <c r="F35" s="151"/>
      <c r="G35" s="151"/>
      <c r="H35" s="151"/>
      <c r="I35" s="152"/>
      <c r="J35" s="15"/>
      <c r="K35" s="153" t="s">
        <v>64</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7"/>
      <c r="BI35" s="154" t="s">
        <v>27</v>
      </c>
      <c r="BJ35" s="147"/>
      <c r="BK35" s="147"/>
      <c r="BL35" s="147"/>
      <c r="BM35" s="147"/>
      <c r="BN35" s="147"/>
      <c r="BO35" s="147"/>
      <c r="BP35" s="147"/>
      <c r="BQ35" s="147"/>
      <c r="BR35" s="147"/>
      <c r="BS35" s="155"/>
      <c r="BT35" s="21">
        <v>20626.583726666668</v>
      </c>
      <c r="BU35" s="22">
        <v>10027.32447</v>
      </c>
      <c r="BV35" s="140" t="s">
        <v>65</v>
      </c>
      <c r="BW35" s="142"/>
      <c r="BX35" s="143"/>
      <c r="BY35" s="142"/>
      <c r="BZ35" s="142"/>
      <c r="CA35" s="142"/>
      <c r="CB35" s="142"/>
      <c r="CC35" s="142"/>
      <c r="CD35" s="142"/>
      <c r="CE35" s="142"/>
      <c r="CF35" s="142"/>
      <c r="CG35" s="142"/>
      <c r="CH35" s="142"/>
      <c r="CI35" s="142"/>
      <c r="CJ35" s="142"/>
      <c r="CK35" s="142"/>
      <c r="CL35" s="142"/>
      <c r="CM35" s="30"/>
      <c r="CN35" s="30"/>
    </row>
    <row r="36" spans="1:92" s="13" customFormat="1" ht="22.5" customHeight="1" x14ac:dyDescent="0.2">
      <c r="A36" s="150" t="s">
        <v>66</v>
      </c>
      <c r="B36" s="151"/>
      <c r="C36" s="151"/>
      <c r="D36" s="151"/>
      <c r="E36" s="151"/>
      <c r="F36" s="151"/>
      <c r="G36" s="151"/>
      <c r="H36" s="151"/>
      <c r="I36" s="152"/>
      <c r="J36" s="15"/>
      <c r="K36" s="153" t="s">
        <v>67</v>
      </c>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7"/>
      <c r="BI36" s="154" t="s">
        <v>27</v>
      </c>
      <c r="BJ36" s="147"/>
      <c r="BK36" s="147"/>
      <c r="BL36" s="147"/>
      <c r="BM36" s="147"/>
      <c r="BN36" s="147"/>
      <c r="BO36" s="147"/>
      <c r="BP36" s="147"/>
      <c r="BQ36" s="147"/>
      <c r="BR36" s="147"/>
      <c r="BS36" s="155"/>
      <c r="BT36" s="21">
        <v>495753.24400000001</v>
      </c>
      <c r="BU36" s="22">
        <v>360609.54704999999</v>
      </c>
      <c r="BV36" s="140"/>
      <c r="BW36" s="24"/>
      <c r="BX36" s="30"/>
      <c r="BY36" s="32"/>
      <c r="BZ36" s="30"/>
      <c r="CA36" s="30"/>
      <c r="CB36" s="30"/>
      <c r="CC36" s="30"/>
      <c r="CD36" s="30"/>
      <c r="CE36" s="30"/>
      <c r="CF36" s="30"/>
      <c r="CG36" s="30"/>
      <c r="CH36" s="30"/>
      <c r="CI36" s="30"/>
      <c r="CJ36" s="30"/>
      <c r="CK36" s="30"/>
      <c r="CL36" s="30"/>
      <c r="CM36" s="30"/>
      <c r="CN36" s="30"/>
    </row>
    <row r="37" spans="1:92" s="13" customFormat="1" ht="45" customHeight="1" x14ac:dyDescent="0.2">
      <c r="A37" s="150" t="s">
        <v>68</v>
      </c>
      <c r="B37" s="151"/>
      <c r="C37" s="151"/>
      <c r="D37" s="151"/>
      <c r="E37" s="151"/>
      <c r="F37" s="151"/>
      <c r="G37" s="151"/>
      <c r="H37" s="151"/>
      <c r="I37" s="152"/>
      <c r="J37" s="15"/>
      <c r="K37" s="153" t="s">
        <v>69</v>
      </c>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7"/>
      <c r="BI37" s="154" t="s">
        <v>27</v>
      </c>
      <c r="BJ37" s="147"/>
      <c r="BK37" s="147"/>
      <c r="BL37" s="147"/>
      <c r="BM37" s="147"/>
      <c r="BN37" s="147"/>
      <c r="BO37" s="147"/>
      <c r="BP37" s="147"/>
      <c r="BQ37" s="147"/>
      <c r="BR37" s="147"/>
      <c r="BS37" s="155"/>
      <c r="BT37" s="21" t="s">
        <v>24</v>
      </c>
      <c r="BU37" s="22" t="s">
        <v>24</v>
      </c>
      <c r="BV37" s="141" t="s">
        <v>24</v>
      </c>
      <c r="BW37" s="24"/>
      <c r="BX37" s="30"/>
      <c r="BY37" s="32"/>
      <c r="BZ37" s="30"/>
      <c r="CA37" s="30"/>
      <c r="CB37" s="30"/>
      <c r="CC37" s="30"/>
      <c r="CD37" s="30"/>
      <c r="CE37" s="30"/>
      <c r="CF37" s="30"/>
      <c r="CG37" s="30"/>
      <c r="CH37" s="30"/>
      <c r="CI37" s="30"/>
      <c r="CJ37" s="30"/>
      <c r="CK37" s="30"/>
      <c r="CL37" s="30"/>
      <c r="CM37" s="30"/>
      <c r="CN37" s="30"/>
    </row>
    <row r="38" spans="1:92" s="13" customFormat="1" ht="125.25" customHeight="1" x14ac:dyDescent="0.25">
      <c r="A38" s="150" t="s">
        <v>70</v>
      </c>
      <c r="B38" s="151"/>
      <c r="C38" s="151"/>
      <c r="D38" s="151"/>
      <c r="E38" s="151"/>
      <c r="F38" s="151"/>
      <c r="G38" s="151"/>
      <c r="H38" s="151"/>
      <c r="I38" s="152"/>
      <c r="J38" s="15"/>
      <c r="K38" s="153" t="s">
        <v>71</v>
      </c>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7"/>
      <c r="BI38" s="154" t="s">
        <v>27</v>
      </c>
      <c r="BJ38" s="147"/>
      <c r="BK38" s="147"/>
      <c r="BL38" s="147"/>
      <c r="BM38" s="147"/>
      <c r="BN38" s="147"/>
      <c r="BO38" s="147"/>
      <c r="BP38" s="147"/>
      <c r="BQ38" s="147"/>
      <c r="BR38" s="147"/>
      <c r="BS38" s="155"/>
      <c r="BT38" s="21">
        <v>608005.24353697477</v>
      </c>
      <c r="BU38" s="22">
        <v>591170.30876000004</v>
      </c>
      <c r="BV38" s="23" t="s">
        <v>72</v>
      </c>
      <c r="BW38" s="24"/>
      <c r="BX38" s="35"/>
      <c r="BY38" s="32"/>
      <c r="BZ38" s="30"/>
      <c r="CA38" s="30"/>
      <c r="CB38" s="30"/>
    </row>
    <row r="39" spans="1:92" s="13" customFormat="1" ht="21" customHeight="1" x14ac:dyDescent="0.2">
      <c r="A39" s="150" t="s">
        <v>73</v>
      </c>
      <c r="B39" s="151"/>
      <c r="C39" s="151"/>
      <c r="D39" s="151"/>
      <c r="E39" s="151"/>
      <c r="F39" s="151"/>
      <c r="G39" s="151"/>
      <c r="H39" s="151"/>
      <c r="I39" s="152"/>
      <c r="J39" s="15"/>
      <c r="K39" s="153" t="s">
        <v>74</v>
      </c>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7"/>
      <c r="BI39" s="154" t="s">
        <v>27</v>
      </c>
      <c r="BJ39" s="147"/>
      <c r="BK39" s="147"/>
      <c r="BL39" s="147"/>
      <c r="BM39" s="147"/>
      <c r="BN39" s="147"/>
      <c r="BO39" s="147"/>
      <c r="BP39" s="147"/>
      <c r="BQ39" s="147"/>
      <c r="BR39" s="147"/>
      <c r="BS39" s="155"/>
      <c r="BT39" s="21" t="s">
        <v>24</v>
      </c>
      <c r="BU39" s="22" t="s">
        <v>24</v>
      </c>
      <c r="BV39" s="23"/>
      <c r="BW39" s="24"/>
      <c r="BX39" s="30"/>
      <c r="BY39" s="32"/>
      <c r="BZ39" s="30"/>
      <c r="CA39" s="30"/>
      <c r="CB39" s="30"/>
    </row>
    <row r="40" spans="1:92" s="13" customFormat="1" ht="117" customHeight="1" x14ac:dyDescent="0.25">
      <c r="A40" s="150" t="s">
        <v>75</v>
      </c>
      <c r="B40" s="151"/>
      <c r="C40" s="151"/>
      <c r="D40" s="151"/>
      <c r="E40" s="151"/>
      <c r="F40" s="151"/>
      <c r="G40" s="151"/>
      <c r="H40" s="151"/>
      <c r="I40" s="152"/>
      <c r="J40" s="15"/>
      <c r="K40" s="153" t="s">
        <v>76</v>
      </c>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7"/>
      <c r="BI40" s="154" t="s">
        <v>27</v>
      </c>
      <c r="BJ40" s="147"/>
      <c r="BK40" s="147"/>
      <c r="BL40" s="147"/>
      <c r="BM40" s="147"/>
      <c r="BN40" s="147"/>
      <c r="BO40" s="147"/>
      <c r="BP40" s="147"/>
      <c r="BQ40" s="147"/>
      <c r="BR40" s="147"/>
      <c r="BS40" s="155"/>
      <c r="BT40" s="21">
        <v>584.71068942501086</v>
      </c>
      <c r="BU40" s="22">
        <v>42351.049142123353</v>
      </c>
      <c r="BV40" s="23" t="s">
        <v>77</v>
      </c>
      <c r="BW40" s="24"/>
      <c r="BX40" s="35"/>
      <c r="BY40" s="33"/>
      <c r="BZ40" s="30"/>
      <c r="CA40" s="30"/>
      <c r="CB40" s="30"/>
    </row>
    <row r="41" spans="1:92" s="13" customFormat="1" ht="58.5" customHeight="1" x14ac:dyDescent="0.2">
      <c r="A41" s="150" t="s">
        <v>78</v>
      </c>
      <c r="B41" s="151"/>
      <c r="C41" s="151"/>
      <c r="D41" s="151"/>
      <c r="E41" s="151"/>
      <c r="F41" s="151"/>
      <c r="G41" s="151"/>
      <c r="H41" s="151"/>
      <c r="I41" s="152"/>
      <c r="J41" s="15"/>
      <c r="K41" s="153" t="s">
        <v>79</v>
      </c>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7"/>
      <c r="BI41" s="154" t="s">
        <v>27</v>
      </c>
      <c r="BJ41" s="147"/>
      <c r="BK41" s="147"/>
      <c r="BL41" s="147"/>
      <c r="BM41" s="147"/>
      <c r="BN41" s="147"/>
      <c r="BO41" s="147"/>
      <c r="BP41" s="147"/>
      <c r="BQ41" s="147"/>
      <c r="BR41" s="147"/>
      <c r="BS41" s="155"/>
      <c r="BT41" s="21">
        <v>87975.140801256362</v>
      </c>
      <c r="BU41" s="22">
        <v>36295.763510000004</v>
      </c>
      <c r="BV41" s="23" t="s">
        <v>80</v>
      </c>
      <c r="BW41" s="24"/>
      <c r="BX41" s="30"/>
      <c r="BY41" s="32"/>
      <c r="BZ41" s="30"/>
      <c r="CA41" s="30"/>
      <c r="CB41" s="30"/>
    </row>
    <row r="42" spans="1:92" s="13" customFormat="1" ht="86.25" customHeight="1" x14ac:dyDescent="0.2">
      <c r="A42" s="150" t="s">
        <v>81</v>
      </c>
      <c r="B42" s="151"/>
      <c r="C42" s="151"/>
      <c r="D42" s="151"/>
      <c r="E42" s="151"/>
      <c r="F42" s="151"/>
      <c r="G42" s="151"/>
      <c r="H42" s="151"/>
      <c r="I42" s="152"/>
      <c r="J42" s="15"/>
      <c r="K42" s="153" t="s">
        <v>82</v>
      </c>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7"/>
      <c r="BI42" s="154" t="s">
        <v>27</v>
      </c>
      <c r="BJ42" s="147"/>
      <c r="BK42" s="147"/>
      <c r="BL42" s="147"/>
      <c r="BM42" s="147"/>
      <c r="BN42" s="147"/>
      <c r="BO42" s="147"/>
      <c r="BP42" s="147"/>
      <c r="BQ42" s="147"/>
      <c r="BR42" s="147"/>
      <c r="BS42" s="155"/>
      <c r="BT42" s="21">
        <v>14883.985706666666</v>
      </c>
      <c r="BU42" s="21">
        <v>306325.37570666667</v>
      </c>
      <c r="BV42" s="173" t="s">
        <v>262</v>
      </c>
      <c r="BW42" s="24"/>
      <c r="BX42" s="30"/>
      <c r="BY42" s="32"/>
      <c r="BZ42" s="30"/>
      <c r="CA42" s="30"/>
      <c r="CB42" s="30"/>
    </row>
    <row r="43" spans="1:92" s="13" customFormat="1" ht="33.75" customHeight="1" x14ac:dyDescent="0.2">
      <c r="A43" s="150" t="s">
        <v>83</v>
      </c>
      <c r="B43" s="151"/>
      <c r="C43" s="151"/>
      <c r="D43" s="151"/>
      <c r="E43" s="151"/>
      <c r="F43" s="151"/>
      <c r="G43" s="151"/>
      <c r="H43" s="151"/>
      <c r="I43" s="152"/>
      <c r="J43" s="15"/>
      <c r="K43" s="153" t="s">
        <v>84</v>
      </c>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7"/>
      <c r="BI43" s="154" t="s">
        <v>85</v>
      </c>
      <c r="BJ43" s="147"/>
      <c r="BK43" s="147"/>
      <c r="BL43" s="147"/>
      <c r="BM43" s="147"/>
      <c r="BN43" s="147"/>
      <c r="BO43" s="147"/>
      <c r="BP43" s="147"/>
      <c r="BQ43" s="147"/>
      <c r="BR43" s="147"/>
      <c r="BS43" s="155"/>
      <c r="BT43" s="22">
        <v>1996</v>
      </c>
      <c r="BU43" s="22">
        <v>1924</v>
      </c>
      <c r="BV43" s="174"/>
      <c r="BW43" s="24"/>
      <c r="BX43" s="34"/>
      <c r="BY43" s="32"/>
      <c r="BZ43" s="30"/>
      <c r="CA43" s="30"/>
      <c r="CB43" s="30"/>
    </row>
    <row r="44" spans="1:92" s="13" customFormat="1" ht="98.25" customHeight="1" x14ac:dyDescent="0.2">
      <c r="A44" s="150" t="s">
        <v>86</v>
      </c>
      <c r="B44" s="151"/>
      <c r="C44" s="151"/>
      <c r="D44" s="151"/>
      <c r="E44" s="151"/>
      <c r="F44" s="151"/>
      <c r="G44" s="151"/>
      <c r="H44" s="151"/>
      <c r="I44" s="152"/>
      <c r="J44" s="15"/>
      <c r="K44" s="153" t="s">
        <v>87</v>
      </c>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7"/>
      <c r="BI44" s="154" t="s">
        <v>27</v>
      </c>
      <c r="BJ44" s="147"/>
      <c r="BK44" s="147"/>
      <c r="BL44" s="147"/>
      <c r="BM44" s="147"/>
      <c r="BN44" s="147"/>
      <c r="BO44" s="147"/>
      <c r="BP44" s="147"/>
      <c r="BQ44" s="147"/>
      <c r="BR44" s="147"/>
      <c r="BS44" s="155"/>
      <c r="BT44" s="21" t="s">
        <v>24</v>
      </c>
      <c r="BU44" s="22" t="s">
        <v>24</v>
      </c>
      <c r="BV44" s="37" t="s">
        <v>24</v>
      </c>
      <c r="BW44" s="24"/>
      <c r="BX44" s="34"/>
      <c r="BY44" s="32"/>
      <c r="BZ44" s="30"/>
      <c r="CA44" s="30"/>
      <c r="CB44" s="30"/>
    </row>
    <row r="45" spans="1:92" s="13" customFormat="1" ht="47.25" customHeight="1" x14ac:dyDescent="0.2">
      <c r="A45" s="150" t="s">
        <v>88</v>
      </c>
      <c r="B45" s="151"/>
      <c r="C45" s="151"/>
      <c r="D45" s="151"/>
      <c r="E45" s="151"/>
      <c r="F45" s="151"/>
      <c r="G45" s="151"/>
      <c r="H45" s="151"/>
      <c r="I45" s="152"/>
      <c r="J45" s="15"/>
      <c r="K45" s="153" t="s">
        <v>89</v>
      </c>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7"/>
      <c r="BI45" s="154" t="s">
        <v>27</v>
      </c>
      <c r="BJ45" s="147"/>
      <c r="BK45" s="147"/>
      <c r="BL45" s="147"/>
      <c r="BM45" s="147"/>
      <c r="BN45" s="147"/>
      <c r="BO45" s="147"/>
      <c r="BP45" s="147"/>
      <c r="BQ45" s="147"/>
      <c r="BR45" s="147"/>
      <c r="BS45" s="155"/>
      <c r="BT45" s="21">
        <v>597546.44396060694</v>
      </c>
      <c r="BU45" s="21">
        <v>1728777.0868117614</v>
      </c>
      <c r="BV45" s="23" t="s">
        <v>90</v>
      </c>
      <c r="BW45" s="24"/>
      <c r="BX45" s="34"/>
      <c r="BY45" s="32"/>
      <c r="BZ45" s="30"/>
      <c r="CA45" s="30"/>
      <c r="CB45" s="30"/>
    </row>
    <row r="46" spans="1:92" s="13" customFormat="1" ht="65.25" customHeight="1" x14ac:dyDescent="0.2">
      <c r="A46" s="166" t="s">
        <v>91</v>
      </c>
      <c r="B46" s="167"/>
      <c r="C46" s="167"/>
      <c r="D46" s="167"/>
      <c r="E46" s="167"/>
      <c r="F46" s="167"/>
      <c r="G46" s="167"/>
      <c r="H46" s="167"/>
      <c r="I46" s="168"/>
      <c r="J46" s="25"/>
      <c r="K46" s="169" t="s">
        <v>92</v>
      </c>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26"/>
      <c r="BI46" s="170" t="s">
        <v>27</v>
      </c>
      <c r="BJ46" s="171"/>
      <c r="BK46" s="171"/>
      <c r="BL46" s="171"/>
      <c r="BM46" s="171"/>
      <c r="BN46" s="171"/>
      <c r="BO46" s="171"/>
      <c r="BP46" s="171"/>
      <c r="BQ46" s="171"/>
      <c r="BR46" s="171"/>
      <c r="BS46" s="172"/>
      <c r="BT46" s="27">
        <v>-28355.924645127801</v>
      </c>
      <c r="BU46" s="39">
        <v>-752677.45950788504</v>
      </c>
      <c r="BV46" s="23" t="s">
        <v>93</v>
      </c>
      <c r="BW46" s="24"/>
      <c r="BX46" s="34"/>
      <c r="BY46" s="12"/>
      <c r="BZ46" s="20"/>
      <c r="CA46" s="30"/>
      <c r="CB46" s="30"/>
    </row>
    <row r="47" spans="1:92" s="13" customFormat="1" ht="29.25" customHeight="1" x14ac:dyDescent="0.2">
      <c r="A47" s="150" t="s">
        <v>94</v>
      </c>
      <c r="B47" s="151"/>
      <c r="C47" s="151"/>
      <c r="D47" s="151"/>
      <c r="E47" s="151"/>
      <c r="F47" s="151"/>
      <c r="G47" s="151"/>
      <c r="H47" s="151"/>
      <c r="I47" s="152"/>
      <c r="J47" s="15"/>
      <c r="K47" s="153" t="s">
        <v>95</v>
      </c>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7"/>
      <c r="BI47" s="154" t="s">
        <v>27</v>
      </c>
      <c r="BJ47" s="147"/>
      <c r="BK47" s="147"/>
      <c r="BL47" s="147"/>
      <c r="BM47" s="147"/>
      <c r="BN47" s="147"/>
      <c r="BO47" s="147"/>
      <c r="BP47" s="147"/>
      <c r="BQ47" s="147"/>
      <c r="BR47" s="147"/>
      <c r="BS47" s="155"/>
      <c r="BT47" s="21">
        <f>BT23+BT25+BT27</f>
        <v>357429.54722458404</v>
      </c>
      <c r="BU47" s="21">
        <f>BU23+BU25+BU27</f>
        <v>335858.09724000003</v>
      </c>
      <c r="BV47" s="23"/>
      <c r="BW47" s="24"/>
      <c r="BX47" s="30"/>
      <c r="BY47" s="32"/>
      <c r="BZ47" s="30"/>
      <c r="CA47" s="30"/>
      <c r="CB47" s="30"/>
    </row>
    <row r="48" spans="1:92" s="13" customFormat="1" ht="33" customHeight="1" x14ac:dyDescent="0.2">
      <c r="A48" s="150" t="s">
        <v>96</v>
      </c>
      <c r="B48" s="151"/>
      <c r="C48" s="151"/>
      <c r="D48" s="151"/>
      <c r="E48" s="151"/>
      <c r="F48" s="151"/>
      <c r="G48" s="151"/>
      <c r="H48" s="151"/>
      <c r="I48" s="152"/>
      <c r="J48" s="15"/>
      <c r="K48" s="153" t="s">
        <v>97</v>
      </c>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7"/>
      <c r="BI48" s="154" t="s">
        <v>27</v>
      </c>
      <c r="BJ48" s="147"/>
      <c r="BK48" s="147"/>
      <c r="BL48" s="147"/>
      <c r="BM48" s="147"/>
      <c r="BN48" s="147"/>
      <c r="BO48" s="147"/>
      <c r="BP48" s="147"/>
      <c r="BQ48" s="147"/>
      <c r="BR48" s="147"/>
      <c r="BS48" s="155"/>
      <c r="BT48" s="21">
        <v>2325930.1473214687</v>
      </c>
      <c r="BU48" s="22">
        <v>2254487.8223100002</v>
      </c>
      <c r="BV48" s="173"/>
      <c r="BW48" s="24"/>
      <c r="BX48" s="30"/>
      <c r="BY48" s="32"/>
      <c r="BZ48" s="30"/>
      <c r="CA48" s="30"/>
      <c r="CB48" s="30"/>
    </row>
    <row r="49" spans="1:80" s="13" customFormat="1" ht="32.25" customHeight="1" x14ac:dyDescent="0.2">
      <c r="A49" s="150" t="s">
        <v>28</v>
      </c>
      <c r="B49" s="151"/>
      <c r="C49" s="151"/>
      <c r="D49" s="151"/>
      <c r="E49" s="151"/>
      <c r="F49" s="151"/>
      <c r="G49" s="151"/>
      <c r="H49" s="151"/>
      <c r="I49" s="152"/>
      <c r="J49" s="15"/>
      <c r="K49" s="153" t="s">
        <v>98</v>
      </c>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7"/>
      <c r="BI49" s="154" t="s">
        <v>99</v>
      </c>
      <c r="BJ49" s="147"/>
      <c r="BK49" s="147"/>
      <c r="BL49" s="147"/>
      <c r="BM49" s="147"/>
      <c r="BN49" s="147"/>
      <c r="BO49" s="147"/>
      <c r="BP49" s="147"/>
      <c r="BQ49" s="147"/>
      <c r="BR49" s="147"/>
      <c r="BS49" s="155"/>
      <c r="BT49" s="21">
        <v>516352.6</v>
      </c>
      <c r="BU49" s="22">
        <v>512557.62936000002</v>
      </c>
      <c r="BV49" s="174"/>
      <c r="BW49" s="24"/>
      <c r="BX49" s="30"/>
      <c r="BY49" s="32"/>
      <c r="BZ49" s="30"/>
      <c r="CA49" s="30"/>
      <c r="CB49" s="30"/>
    </row>
    <row r="50" spans="1:80" s="13" customFormat="1" ht="55.5" customHeight="1" x14ac:dyDescent="0.2">
      <c r="A50" s="150" t="s">
        <v>56</v>
      </c>
      <c r="B50" s="151"/>
      <c r="C50" s="151"/>
      <c r="D50" s="151"/>
      <c r="E50" s="151"/>
      <c r="F50" s="151"/>
      <c r="G50" s="151"/>
      <c r="H50" s="151"/>
      <c r="I50" s="152"/>
      <c r="J50" s="15"/>
      <c r="K50" s="153" t="s">
        <v>100</v>
      </c>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7"/>
      <c r="BI50" s="154" t="s">
        <v>27</v>
      </c>
      <c r="BJ50" s="147"/>
      <c r="BK50" s="147"/>
      <c r="BL50" s="147"/>
      <c r="BM50" s="147"/>
      <c r="BN50" s="147"/>
      <c r="BO50" s="147"/>
      <c r="BP50" s="147"/>
      <c r="BQ50" s="147"/>
      <c r="BR50" s="147"/>
      <c r="BS50" s="155"/>
      <c r="BT50" s="22">
        <f>BT48/BT49*1000</f>
        <v>4504.5384632932391</v>
      </c>
      <c r="BU50" s="22">
        <f>BU48/BU49*1000</f>
        <v>4398.5060277515413</v>
      </c>
      <c r="BV50" s="23"/>
      <c r="BW50" s="24"/>
      <c r="BX50" s="30"/>
      <c r="BY50" s="32"/>
      <c r="BZ50" s="30"/>
      <c r="CA50" s="30"/>
      <c r="CB50" s="30"/>
    </row>
    <row r="51" spans="1:80" s="13" customFormat="1" ht="56.25" customHeight="1" x14ac:dyDescent="0.2">
      <c r="A51" s="150" t="s">
        <v>101</v>
      </c>
      <c r="B51" s="151"/>
      <c r="C51" s="151"/>
      <c r="D51" s="151"/>
      <c r="E51" s="151"/>
      <c r="F51" s="151"/>
      <c r="G51" s="151"/>
      <c r="H51" s="151"/>
      <c r="I51" s="152"/>
      <c r="J51" s="15"/>
      <c r="K51" s="153" t="s">
        <v>102</v>
      </c>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7"/>
      <c r="BI51" s="154" t="s">
        <v>24</v>
      </c>
      <c r="BJ51" s="147"/>
      <c r="BK51" s="147"/>
      <c r="BL51" s="147"/>
      <c r="BM51" s="147"/>
      <c r="BN51" s="147"/>
      <c r="BO51" s="147"/>
      <c r="BP51" s="147"/>
      <c r="BQ51" s="147"/>
      <c r="BR51" s="147"/>
      <c r="BS51" s="155"/>
      <c r="BT51" s="22" t="s">
        <v>24</v>
      </c>
      <c r="BU51" s="22" t="s">
        <v>24</v>
      </c>
      <c r="BV51" s="40" t="s">
        <v>24</v>
      </c>
      <c r="BW51" s="32"/>
      <c r="BX51" s="30"/>
      <c r="BY51" s="32"/>
      <c r="BZ51" s="30"/>
      <c r="CA51" s="30"/>
      <c r="CB51" s="30"/>
    </row>
    <row r="52" spans="1:80" s="13" customFormat="1" ht="24" customHeight="1" x14ac:dyDescent="0.2">
      <c r="A52" s="150" t="s">
        <v>25</v>
      </c>
      <c r="B52" s="151"/>
      <c r="C52" s="151"/>
      <c r="D52" s="151"/>
      <c r="E52" s="151"/>
      <c r="F52" s="151"/>
      <c r="G52" s="151"/>
      <c r="H52" s="151"/>
      <c r="I52" s="152"/>
      <c r="J52" s="15"/>
      <c r="K52" s="153" t="s">
        <v>103</v>
      </c>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7"/>
      <c r="BI52" s="154" t="s">
        <v>104</v>
      </c>
      <c r="BJ52" s="147"/>
      <c r="BK52" s="147"/>
      <c r="BL52" s="147"/>
      <c r="BM52" s="147"/>
      <c r="BN52" s="147"/>
      <c r="BO52" s="147"/>
      <c r="BP52" s="147"/>
      <c r="BQ52" s="147"/>
      <c r="BR52" s="147"/>
      <c r="BS52" s="155"/>
      <c r="BT52" s="21" t="s">
        <v>105</v>
      </c>
      <c r="BU52" s="22">
        <v>269311</v>
      </c>
      <c r="BV52" s="23" t="s">
        <v>106</v>
      </c>
      <c r="BW52" s="41"/>
      <c r="BX52" s="30"/>
      <c r="BY52" s="32"/>
      <c r="BZ52" s="30"/>
      <c r="CA52" s="30"/>
      <c r="CB52" s="30"/>
    </row>
    <row r="53" spans="1:80" s="13" customFormat="1" ht="21" customHeight="1" x14ac:dyDescent="0.2">
      <c r="A53" s="150" t="s">
        <v>107</v>
      </c>
      <c r="B53" s="151"/>
      <c r="C53" s="151"/>
      <c r="D53" s="151"/>
      <c r="E53" s="151"/>
      <c r="F53" s="151"/>
      <c r="G53" s="151"/>
      <c r="H53" s="151"/>
      <c r="I53" s="152"/>
      <c r="J53" s="15"/>
      <c r="K53" s="153" t="s">
        <v>108</v>
      </c>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7"/>
      <c r="BI53" s="154" t="s">
        <v>109</v>
      </c>
      <c r="BJ53" s="147"/>
      <c r="BK53" s="147"/>
      <c r="BL53" s="147"/>
      <c r="BM53" s="147"/>
      <c r="BN53" s="147"/>
      <c r="BO53" s="147"/>
      <c r="BP53" s="147"/>
      <c r="BQ53" s="147"/>
      <c r="BR53" s="147"/>
      <c r="BS53" s="155"/>
      <c r="BT53" s="21" t="s">
        <v>105</v>
      </c>
      <c r="BU53" s="21">
        <f>BU54+BU55+BU56+BU57</f>
        <v>3419.4</v>
      </c>
      <c r="BV53" s="23"/>
      <c r="BW53" s="41"/>
      <c r="BX53" s="30"/>
      <c r="BY53" s="32"/>
      <c r="BZ53" s="30"/>
      <c r="CA53" s="30"/>
      <c r="CB53" s="30"/>
    </row>
    <row r="54" spans="1:80" s="13" customFormat="1" ht="23.25" customHeight="1" x14ac:dyDescent="0.2">
      <c r="A54" s="175" t="s">
        <v>110</v>
      </c>
      <c r="B54" s="176"/>
      <c r="C54" s="176"/>
      <c r="D54" s="176"/>
      <c r="E54" s="176"/>
      <c r="F54" s="176"/>
      <c r="G54" s="176"/>
      <c r="H54" s="176"/>
      <c r="I54" s="177"/>
      <c r="J54" s="178" t="s">
        <v>111</v>
      </c>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80"/>
      <c r="BI54" s="154" t="s">
        <v>109</v>
      </c>
      <c r="BJ54" s="147"/>
      <c r="BK54" s="147"/>
      <c r="BL54" s="147"/>
      <c r="BM54" s="147"/>
      <c r="BN54" s="147"/>
      <c r="BO54" s="147"/>
      <c r="BP54" s="147"/>
      <c r="BQ54" s="147"/>
      <c r="BR54" s="147"/>
      <c r="BS54" s="155"/>
      <c r="BT54" s="21" t="s">
        <v>105</v>
      </c>
      <c r="BU54" s="22">
        <v>1825.4</v>
      </c>
      <c r="BV54" s="23"/>
      <c r="BW54" s="41"/>
      <c r="BX54" s="30"/>
      <c r="BY54" s="32"/>
      <c r="BZ54" s="30"/>
      <c r="CA54" s="30"/>
      <c r="CB54" s="30"/>
    </row>
    <row r="55" spans="1:80" s="13" customFormat="1" ht="23.25" customHeight="1" x14ac:dyDescent="0.2">
      <c r="A55" s="175" t="s">
        <v>112</v>
      </c>
      <c r="B55" s="176"/>
      <c r="C55" s="176"/>
      <c r="D55" s="176"/>
      <c r="E55" s="176"/>
      <c r="F55" s="176"/>
      <c r="G55" s="176"/>
      <c r="H55" s="176"/>
      <c r="I55" s="177"/>
      <c r="J55" s="178" t="s">
        <v>113</v>
      </c>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80"/>
      <c r="BI55" s="154" t="s">
        <v>109</v>
      </c>
      <c r="BJ55" s="147"/>
      <c r="BK55" s="147"/>
      <c r="BL55" s="147"/>
      <c r="BM55" s="147"/>
      <c r="BN55" s="147"/>
      <c r="BO55" s="147"/>
      <c r="BP55" s="147"/>
      <c r="BQ55" s="147"/>
      <c r="BR55" s="147"/>
      <c r="BS55" s="155"/>
      <c r="BT55" s="21" t="s">
        <v>105</v>
      </c>
      <c r="BU55" s="22">
        <v>348.6</v>
      </c>
      <c r="BV55" s="23"/>
      <c r="BW55" s="41"/>
      <c r="BX55" s="30"/>
      <c r="BY55" s="32"/>
      <c r="BZ55" s="30"/>
      <c r="CA55" s="30"/>
      <c r="CB55" s="30"/>
    </row>
    <row r="56" spans="1:80" s="13" customFormat="1" ht="23.25" customHeight="1" x14ac:dyDescent="0.2">
      <c r="A56" s="175" t="s">
        <v>114</v>
      </c>
      <c r="B56" s="176"/>
      <c r="C56" s="176"/>
      <c r="D56" s="176"/>
      <c r="E56" s="176"/>
      <c r="F56" s="176"/>
      <c r="G56" s="176"/>
      <c r="H56" s="176"/>
      <c r="I56" s="177"/>
      <c r="J56" s="178" t="s">
        <v>115</v>
      </c>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80"/>
      <c r="BI56" s="154" t="s">
        <v>109</v>
      </c>
      <c r="BJ56" s="147"/>
      <c r="BK56" s="147"/>
      <c r="BL56" s="147"/>
      <c r="BM56" s="147"/>
      <c r="BN56" s="147"/>
      <c r="BO56" s="147"/>
      <c r="BP56" s="147"/>
      <c r="BQ56" s="147"/>
      <c r="BR56" s="147"/>
      <c r="BS56" s="155"/>
      <c r="BT56" s="21" t="s">
        <v>105</v>
      </c>
      <c r="BU56" s="22">
        <v>1245.4000000000001</v>
      </c>
      <c r="BV56" s="23"/>
      <c r="BW56" s="41"/>
      <c r="BX56" s="30"/>
      <c r="BY56" s="32"/>
      <c r="BZ56" s="30"/>
      <c r="CA56" s="30"/>
      <c r="CB56" s="30"/>
    </row>
    <row r="57" spans="1:80" s="13" customFormat="1" ht="19.5" customHeight="1" x14ac:dyDescent="0.2">
      <c r="A57" s="175" t="s">
        <v>116</v>
      </c>
      <c r="B57" s="176"/>
      <c r="C57" s="176"/>
      <c r="D57" s="176"/>
      <c r="E57" s="176"/>
      <c r="F57" s="176"/>
      <c r="G57" s="176"/>
      <c r="H57" s="176"/>
      <c r="I57" s="177"/>
      <c r="J57" s="178" t="s">
        <v>117</v>
      </c>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80"/>
      <c r="BI57" s="154" t="s">
        <v>109</v>
      </c>
      <c r="BJ57" s="147"/>
      <c r="BK57" s="147"/>
      <c r="BL57" s="147"/>
      <c r="BM57" s="147"/>
      <c r="BN57" s="147"/>
      <c r="BO57" s="147"/>
      <c r="BP57" s="147"/>
      <c r="BQ57" s="147"/>
      <c r="BR57" s="147"/>
      <c r="BS57" s="155"/>
      <c r="BT57" s="21" t="s">
        <v>105</v>
      </c>
      <c r="BU57" s="22">
        <v>0</v>
      </c>
      <c r="BV57" s="23"/>
      <c r="BW57" s="41"/>
      <c r="BX57" s="30"/>
      <c r="BY57" s="32"/>
      <c r="BZ57" s="30"/>
      <c r="CA57" s="30"/>
      <c r="CB57" s="30"/>
    </row>
    <row r="58" spans="1:80" s="13" customFormat="1" ht="30" customHeight="1" x14ac:dyDescent="0.2">
      <c r="A58" s="150" t="s">
        <v>118</v>
      </c>
      <c r="B58" s="151"/>
      <c r="C58" s="151"/>
      <c r="D58" s="151"/>
      <c r="E58" s="151"/>
      <c r="F58" s="151"/>
      <c r="G58" s="151"/>
      <c r="H58" s="151"/>
      <c r="I58" s="152"/>
      <c r="J58" s="15"/>
      <c r="K58" s="153" t="s">
        <v>119</v>
      </c>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7"/>
      <c r="BI58" s="154" t="s">
        <v>120</v>
      </c>
      <c r="BJ58" s="147"/>
      <c r="BK58" s="147"/>
      <c r="BL58" s="147"/>
      <c r="BM58" s="147"/>
      <c r="BN58" s="147"/>
      <c r="BO58" s="147"/>
      <c r="BP58" s="147"/>
      <c r="BQ58" s="147"/>
      <c r="BR58" s="147"/>
      <c r="BS58" s="155"/>
      <c r="BT58" s="21">
        <f>BT59+BT60+BT61+BT62</f>
        <v>34958.034739999996</v>
      </c>
      <c r="BU58" s="21">
        <f>BU59+BU60+BU61+BU62</f>
        <v>35212.442040000009</v>
      </c>
      <c r="BV58" s="23" t="s">
        <v>121</v>
      </c>
      <c r="BW58" s="42"/>
      <c r="BX58" s="36"/>
      <c r="BY58" s="32"/>
      <c r="BZ58" s="30"/>
      <c r="CA58" s="30"/>
      <c r="CB58" s="30"/>
    </row>
    <row r="59" spans="1:80" s="13" customFormat="1" ht="31.5" customHeight="1" x14ac:dyDescent="0.2">
      <c r="A59" s="175" t="s">
        <v>122</v>
      </c>
      <c r="B59" s="176"/>
      <c r="C59" s="176"/>
      <c r="D59" s="176"/>
      <c r="E59" s="176"/>
      <c r="F59" s="176"/>
      <c r="G59" s="176"/>
      <c r="H59" s="176"/>
      <c r="I59" s="177"/>
      <c r="J59" s="178" t="s">
        <v>123</v>
      </c>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80"/>
      <c r="BI59" s="154" t="s">
        <v>120</v>
      </c>
      <c r="BJ59" s="147"/>
      <c r="BK59" s="147"/>
      <c r="BL59" s="147"/>
      <c r="BM59" s="147"/>
      <c r="BN59" s="147"/>
      <c r="BO59" s="147"/>
      <c r="BP59" s="147"/>
      <c r="BQ59" s="147"/>
      <c r="BR59" s="147"/>
      <c r="BS59" s="155"/>
      <c r="BT59" s="21">
        <v>3822.5076499999996</v>
      </c>
      <c r="BU59" s="22">
        <v>3822.5076499999996</v>
      </c>
      <c r="BV59" s="23"/>
      <c r="BW59" s="43"/>
      <c r="BX59" s="30"/>
      <c r="BY59" s="32"/>
      <c r="BZ59" s="30"/>
      <c r="CA59" s="30"/>
      <c r="CB59" s="30"/>
    </row>
    <row r="60" spans="1:80" s="13" customFormat="1" ht="30.75" customHeight="1" x14ac:dyDescent="0.2">
      <c r="A60" s="175" t="s">
        <v>124</v>
      </c>
      <c r="B60" s="176"/>
      <c r="C60" s="176"/>
      <c r="D60" s="176"/>
      <c r="E60" s="176"/>
      <c r="F60" s="176"/>
      <c r="G60" s="176"/>
      <c r="H60" s="176"/>
      <c r="I60" s="177"/>
      <c r="J60" s="178" t="s">
        <v>125</v>
      </c>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80"/>
      <c r="BI60" s="154" t="s">
        <v>120</v>
      </c>
      <c r="BJ60" s="147"/>
      <c r="BK60" s="147"/>
      <c r="BL60" s="147"/>
      <c r="BM60" s="147"/>
      <c r="BN60" s="147"/>
      <c r="BO60" s="147"/>
      <c r="BP60" s="147"/>
      <c r="BQ60" s="147"/>
      <c r="BR60" s="147"/>
      <c r="BS60" s="155"/>
      <c r="BT60" s="21">
        <v>766.54219999999998</v>
      </c>
      <c r="BU60" s="22">
        <v>766.54219999999998</v>
      </c>
      <c r="BV60" s="23"/>
      <c r="BW60" s="43"/>
      <c r="BX60" s="30"/>
      <c r="BY60" s="32"/>
      <c r="BZ60" s="30"/>
      <c r="CA60" s="30"/>
      <c r="CB60" s="30"/>
    </row>
    <row r="61" spans="1:80" s="13" customFormat="1" ht="33" customHeight="1" x14ac:dyDescent="0.2">
      <c r="A61" s="175" t="s">
        <v>126</v>
      </c>
      <c r="B61" s="176"/>
      <c r="C61" s="176"/>
      <c r="D61" s="176"/>
      <c r="E61" s="176"/>
      <c r="F61" s="176"/>
      <c r="G61" s="176"/>
      <c r="H61" s="176"/>
      <c r="I61" s="177"/>
      <c r="J61" s="178" t="s">
        <v>127</v>
      </c>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80"/>
      <c r="BI61" s="154" t="s">
        <v>120</v>
      </c>
      <c r="BJ61" s="147"/>
      <c r="BK61" s="147"/>
      <c r="BL61" s="147"/>
      <c r="BM61" s="147"/>
      <c r="BN61" s="147"/>
      <c r="BO61" s="147"/>
      <c r="BP61" s="147"/>
      <c r="BQ61" s="147"/>
      <c r="BR61" s="147"/>
      <c r="BS61" s="155"/>
      <c r="BT61" s="21">
        <v>15935.425610000006</v>
      </c>
      <c r="BU61" s="22">
        <v>16046.324010000008</v>
      </c>
      <c r="BV61" s="23"/>
      <c r="BW61" s="43"/>
      <c r="BX61" s="30"/>
      <c r="BY61" s="32"/>
      <c r="BZ61" s="30"/>
      <c r="CA61" s="30"/>
      <c r="CB61" s="30"/>
    </row>
    <row r="62" spans="1:80" s="13" customFormat="1" ht="30.75" customHeight="1" x14ac:dyDescent="0.2">
      <c r="A62" s="175" t="s">
        <v>128</v>
      </c>
      <c r="B62" s="176"/>
      <c r="C62" s="176"/>
      <c r="D62" s="176"/>
      <c r="E62" s="176"/>
      <c r="F62" s="176"/>
      <c r="G62" s="176"/>
      <c r="H62" s="176"/>
      <c r="I62" s="177"/>
      <c r="J62" s="178" t="s">
        <v>129</v>
      </c>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80"/>
      <c r="BI62" s="154" t="s">
        <v>120</v>
      </c>
      <c r="BJ62" s="147"/>
      <c r="BK62" s="147"/>
      <c r="BL62" s="147"/>
      <c r="BM62" s="147"/>
      <c r="BN62" s="147"/>
      <c r="BO62" s="147"/>
      <c r="BP62" s="147"/>
      <c r="BQ62" s="147"/>
      <c r="BR62" s="147"/>
      <c r="BS62" s="155"/>
      <c r="BT62" s="21">
        <v>14433.559279999992</v>
      </c>
      <c r="BU62" s="22">
        <v>14577.06818</v>
      </c>
      <c r="BV62" s="23"/>
      <c r="BW62" s="43"/>
      <c r="BX62" s="30"/>
      <c r="BY62" s="32"/>
      <c r="BZ62" s="30"/>
      <c r="CA62" s="30"/>
      <c r="CB62" s="30"/>
    </row>
    <row r="63" spans="1:80" s="13" customFormat="1" ht="19.5" customHeight="1" x14ac:dyDescent="0.2">
      <c r="A63" s="150" t="s">
        <v>130</v>
      </c>
      <c r="B63" s="151"/>
      <c r="C63" s="151"/>
      <c r="D63" s="151"/>
      <c r="E63" s="151"/>
      <c r="F63" s="151"/>
      <c r="G63" s="151"/>
      <c r="H63" s="151"/>
      <c r="I63" s="152"/>
      <c r="J63" s="15"/>
      <c r="K63" s="153" t="s">
        <v>131</v>
      </c>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7"/>
      <c r="BI63" s="154" t="s">
        <v>120</v>
      </c>
      <c r="BJ63" s="147"/>
      <c r="BK63" s="147"/>
      <c r="BL63" s="147"/>
      <c r="BM63" s="147"/>
      <c r="BN63" s="147"/>
      <c r="BO63" s="147"/>
      <c r="BP63" s="147"/>
      <c r="BQ63" s="147"/>
      <c r="BR63" s="147"/>
      <c r="BS63" s="155"/>
      <c r="BT63" s="21">
        <f>BT64+BT65+BT66+BT67</f>
        <v>47339.92</v>
      </c>
      <c r="BU63" s="21">
        <f>BU64+BU65+BU66+BU67</f>
        <v>47634.076000000001</v>
      </c>
      <c r="BV63" s="23" t="s">
        <v>132</v>
      </c>
      <c r="BW63" s="42"/>
      <c r="BX63" s="36"/>
      <c r="BY63" s="32"/>
      <c r="BZ63" s="30"/>
      <c r="CA63" s="30"/>
      <c r="CB63" s="30"/>
    </row>
    <row r="64" spans="1:80" s="13" customFormat="1" ht="19.5" customHeight="1" x14ac:dyDescent="0.2">
      <c r="A64" s="175" t="s">
        <v>133</v>
      </c>
      <c r="B64" s="176"/>
      <c r="C64" s="176"/>
      <c r="D64" s="176"/>
      <c r="E64" s="176"/>
      <c r="F64" s="176"/>
      <c r="G64" s="176"/>
      <c r="H64" s="176"/>
      <c r="I64" s="177"/>
      <c r="J64" s="178" t="s">
        <v>134</v>
      </c>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80"/>
      <c r="BI64" s="154" t="s">
        <v>120</v>
      </c>
      <c r="BJ64" s="147"/>
      <c r="BK64" s="147"/>
      <c r="BL64" s="147"/>
      <c r="BM64" s="147"/>
      <c r="BN64" s="147"/>
      <c r="BO64" s="147"/>
      <c r="BP64" s="147"/>
      <c r="BQ64" s="147"/>
      <c r="BR64" s="147"/>
      <c r="BS64" s="155"/>
      <c r="BT64" s="21">
        <v>13621.7</v>
      </c>
      <c r="BU64" s="22">
        <v>13623.4</v>
      </c>
      <c r="BV64" s="23"/>
      <c r="BW64" s="43"/>
      <c r="BX64" s="36"/>
      <c r="BY64" s="32"/>
      <c r="BZ64" s="30"/>
      <c r="CA64" s="30"/>
      <c r="CB64" s="30"/>
    </row>
    <row r="65" spans="1:80" s="13" customFormat="1" ht="18" customHeight="1" x14ac:dyDescent="0.2">
      <c r="A65" s="175" t="s">
        <v>135</v>
      </c>
      <c r="B65" s="176"/>
      <c r="C65" s="176"/>
      <c r="D65" s="176"/>
      <c r="E65" s="176"/>
      <c r="F65" s="176"/>
      <c r="G65" s="176"/>
      <c r="H65" s="176"/>
      <c r="I65" s="177"/>
      <c r="J65" s="178" t="s">
        <v>136</v>
      </c>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80"/>
      <c r="BI65" s="154" t="s">
        <v>120</v>
      </c>
      <c r="BJ65" s="147"/>
      <c r="BK65" s="147"/>
      <c r="BL65" s="147"/>
      <c r="BM65" s="147"/>
      <c r="BN65" s="147"/>
      <c r="BO65" s="147"/>
      <c r="BP65" s="147"/>
      <c r="BQ65" s="147"/>
      <c r="BR65" s="147"/>
      <c r="BS65" s="155"/>
      <c r="BT65" s="21">
        <v>4425.9560000000001</v>
      </c>
      <c r="BU65" s="22">
        <v>4423.7119999999995</v>
      </c>
      <c r="BV65" s="23"/>
      <c r="BW65" s="43"/>
      <c r="BX65" s="36"/>
      <c r="BY65" s="32"/>
      <c r="BZ65" s="30"/>
      <c r="CA65" s="30"/>
      <c r="CB65" s="30"/>
    </row>
    <row r="66" spans="1:80" s="13" customFormat="1" ht="22.5" customHeight="1" x14ac:dyDescent="0.2">
      <c r="A66" s="175" t="s">
        <v>137</v>
      </c>
      <c r="B66" s="176"/>
      <c r="C66" s="176"/>
      <c r="D66" s="176"/>
      <c r="E66" s="176"/>
      <c r="F66" s="176"/>
      <c r="G66" s="176"/>
      <c r="H66" s="176"/>
      <c r="I66" s="177"/>
      <c r="J66" s="178" t="s">
        <v>138</v>
      </c>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80"/>
      <c r="BI66" s="154" t="s">
        <v>120</v>
      </c>
      <c r="BJ66" s="147"/>
      <c r="BK66" s="147"/>
      <c r="BL66" s="147"/>
      <c r="BM66" s="147"/>
      <c r="BN66" s="147"/>
      <c r="BO66" s="147"/>
      <c r="BP66" s="147"/>
      <c r="BQ66" s="147"/>
      <c r="BR66" s="147"/>
      <c r="BS66" s="155"/>
      <c r="BT66" s="21">
        <v>29292.263999999996</v>
      </c>
      <c r="BU66" s="22">
        <v>29586.964</v>
      </c>
      <c r="BV66" s="23"/>
      <c r="BW66" s="43"/>
      <c r="BX66" s="36"/>
      <c r="BY66" s="32"/>
      <c r="BZ66" s="30"/>
      <c r="CA66" s="30"/>
      <c r="CB66" s="30"/>
    </row>
    <row r="67" spans="1:80" s="13" customFormat="1" ht="17.25" customHeight="1" x14ac:dyDescent="0.2">
      <c r="A67" s="175" t="s">
        <v>139</v>
      </c>
      <c r="B67" s="176"/>
      <c r="C67" s="176"/>
      <c r="D67" s="176"/>
      <c r="E67" s="176"/>
      <c r="F67" s="176"/>
      <c r="G67" s="176"/>
      <c r="H67" s="176"/>
      <c r="I67" s="177"/>
      <c r="J67" s="178" t="s">
        <v>140</v>
      </c>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80"/>
      <c r="BI67" s="154" t="s">
        <v>120</v>
      </c>
      <c r="BJ67" s="147"/>
      <c r="BK67" s="147"/>
      <c r="BL67" s="147"/>
      <c r="BM67" s="147"/>
      <c r="BN67" s="147"/>
      <c r="BO67" s="147"/>
      <c r="BP67" s="147"/>
      <c r="BQ67" s="147"/>
      <c r="BR67" s="147"/>
      <c r="BS67" s="155"/>
      <c r="BT67" s="21">
        <v>0</v>
      </c>
      <c r="BU67" s="21">
        <v>0</v>
      </c>
      <c r="BV67" s="23"/>
      <c r="BW67" s="43"/>
      <c r="BX67" s="36"/>
      <c r="BY67" s="32"/>
      <c r="BZ67" s="30"/>
      <c r="CA67" s="30"/>
      <c r="CB67" s="30"/>
    </row>
    <row r="68" spans="1:80" s="13" customFormat="1" ht="22.5" customHeight="1" x14ac:dyDescent="0.2">
      <c r="A68" s="150" t="s">
        <v>141</v>
      </c>
      <c r="B68" s="151"/>
      <c r="C68" s="151"/>
      <c r="D68" s="151"/>
      <c r="E68" s="151"/>
      <c r="F68" s="151"/>
      <c r="G68" s="151"/>
      <c r="H68" s="151"/>
      <c r="I68" s="152"/>
      <c r="J68" s="15"/>
      <c r="K68" s="153" t="s">
        <v>142</v>
      </c>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7"/>
      <c r="BI68" s="154" t="s">
        <v>143</v>
      </c>
      <c r="BJ68" s="147"/>
      <c r="BK68" s="147"/>
      <c r="BL68" s="147"/>
      <c r="BM68" s="147"/>
      <c r="BN68" s="147"/>
      <c r="BO68" s="147"/>
      <c r="BP68" s="147"/>
      <c r="BQ68" s="147"/>
      <c r="BR68" s="147"/>
      <c r="BS68" s="155"/>
      <c r="BT68" s="21">
        <f>BT69+BT70+BT71+BT72</f>
        <v>21745.966600000007</v>
      </c>
      <c r="BU68" s="21">
        <f>BU69+BU70+BU71+BU72</f>
        <v>21911.884600000012</v>
      </c>
      <c r="BV68" s="23" t="s">
        <v>144</v>
      </c>
      <c r="BW68" s="42"/>
      <c r="BX68" s="30"/>
      <c r="BY68" s="32"/>
      <c r="BZ68" s="30"/>
      <c r="CA68" s="30"/>
      <c r="CB68" s="30"/>
    </row>
    <row r="69" spans="1:80" s="13" customFormat="1" ht="19.5" customHeight="1" x14ac:dyDescent="0.2">
      <c r="A69" s="175" t="s">
        <v>145</v>
      </c>
      <c r="B69" s="176"/>
      <c r="C69" s="176"/>
      <c r="D69" s="176"/>
      <c r="E69" s="176"/>
      <c r="F69" s="176"/>
      <c r="G69" s="176"/>
      <c r="H69" s="176"/>
      <c r="I69" s="177"/>
      <c r="J69" s="181" t="s">
        <v>146</v>
      </c>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3"/>
      <c r="BI69" s="154" t="s">
        <v>143</v>
      </c>
      <c r="BJ69" s="147"/>
      <c r="BK69" s="147"/>
      <c r="BL69" s="147"/>
      <c r="BM69" s="147"/>
      <c r="BN69" s="147"/>
      <c r="BO69" s="147"/>
      <c r="BP69" s="147"/>
      <c r="BQ69" s="147"/>
      <c r="BR69" s="147"/>
      <c r="BS69" s="155"/>
      <c r="BT69" s="21">
        <v>2480.5401000000002</v>
      </c>
      <c r="BU69" s="22">
        <v>2480.5401000000002</v>
      </c>
      <c r="BV69" s="23"/>
      <c r="BW69" s="43"/>
      <c r="BX69" s="30"/>
      <c r="BY69" s="32"/>
      <c r="BZ69" s="30"/>
      <c r="CA69" s="30"/>
      <c r="CB69" s="30"/>
    </row>
    <row r="70" spans="1:80" s="13" customFormat="1" ht="19.5" customHeight="1" x14ac:dyDescent="0.2">
      <c r="A70" s="175" t="s">
        <v>147</v>
      </c>
      <c r="B70" s="176"/>
      <c r="C70" s="176"/>
      <c r="D70" s="176"/>
      <c r="E70" s="176"/>
      <c r="F70" s="176"/>
      <c r="G70" s="176"/>
      <c r="H70" s="176"/>
      <c r="I70" s="177"/>
      <c r="J70" s="181" t="s">
        <v>148</v>
      </c>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3"/>
      <c r="BI70" s="154" t="s">
        <v>143</v>
      </c>
      <c r="BJ70" s="147"/>
      <c r="BK70" s="147"/>
      <c r="BL70" s="147"/>
      <c r="BM70" s="147"/>
      <c r="BN70" s="147"/>
      <c r="BO70" s="147"/>
      <c r="BP70" s="147"/>
      <c r="BQ70" s="147"/>
      <c r="BR70" s="147"/>
      <c r="BS70" s="155"/>
      <c r="BT70" s="21">
        <v>605.19700000000012</v>
      </c>
      <c r="BU70" s="22">
        <v>605.19700000000012</v>
      </c>
      <c r="BV70" s="23"/>
      <c r="BW70" s="43"/>
      <c r="BX70" s="30"/>
      <c r="BY70" s="32"/>
      <c r="BZ70" s="30"/>
      <c r="CA70" s="30"/>
      <c r="CB70" s="30"/>
    </row>
    <row r="71" spans="1:80" s="13" customFormat="1" ht="19.5" customHeight="1" x14ac:dyDescent="0.2">
      <c r="A71" s="175" t="s">
        <v>149</v>
      </c>
      <c r="B71" s="176"/>
      <c r="C71" s="176"/>
      <c r="D71" s="176"/>
      <c r="E71" s="176"/>
      <c r="F71" s="176"/>
      <c r="G71" s="176"/>
      <c r="H71" s="176"/>
      <c r="I71" s="177"/>
      <c r="J71" s="181" t="s">
        <v>150</v>
      </c>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3"/>
      <c r="BI71" s="154" t="s">
        <v>143</v>
      </c>
      <c r="BJ71" s="147"/>
      <c r="BK71" s="147"/>
      <c r="BL71" s="147"/>
      <c r="BM71" s="147"/>
      <c r="BN71" s="147"/>
      <c r="BO71" s="147"/>
      <c r="BP71" s="147"/>
      <c r="BQ71" s="147"/>
      <c r="BR71" s="147"/>
      <c r="BS71" s="155"/>
      <c r="BT71" s="21">
        <v>11518.853800000006</v>
      </c>
      <c r="BU71" s="22">
        <v>11592.886800000007</v>
      </c>
      <c r="BV71" s="23"/>
      <c r="BW71" s="43"/>
      <c r="BX71" s="30"/>
      <c r="BY71" s="32"/>
      <c r="BZ71" s="30"/>
      <c r="CA71" s="30"/>
      <c r="CB71" s="30"/>
    </row>
    <row r="72" spans="1:80" s="13" customFormat="1" ht="19.5" customHeight="1" x14ac:dyDescent="0.2">
      <c r="A72" s="175" t="s">
        <v>151</v>
      </c>
      <c r="B72" s="176"/>
      <c r="C72" s="176"/>
      <c r="D72" s="176"/>
      <c r="E72" s="176"/>
      <c r="F72" s="176"/>
      <c r="G72" s="176"/>
      <c r="H72" s="176"/>
      <c r="I72" s="177"/>
      <c r="J72" s="181" t="s">
        <v>152</v>
      </c>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3"/>
      <c r="BI72" s="154" t="s">
        <v>143</v>
      </c>
      <c r="BJ72" s="147"/>
      <c r="BK72" s="147"/>
      <c r="BL72" s="147"/>
      <c r="BM72" s="147"/>
      <c r="BN72" s="147"/>
      <c r="BO72" s="147"/>
      <c r="BP72" s="147"/>
      <c r="BQ72" s="147"/>
      <c r="BR72" s="147"/>
      <c r="BS72" s="155"/>
      <c r="BT72" s="21">
        <v>7141.3757000000005</v>
      </c>
      <c r="BU72" s="22">
        <v>7233.2607000000044</v>
      </c>
      <c r="BV72" s="23"/>
      <c r="BW72" s="43"/>
      <c r="BX72" s="30"/>
      <c r="BY72" s="32"/>
      <c r="BZ72" s="30"/>
      <c r="CA72" s="30"/>
      <c r="CB72" s="30"/>
    </row>
    <row r="73" spans="1:80" s="13" customFormat="1" ht="24" customHeight="1" x14ac:dyDescent="0.2">
      <c r="A73" s="150" t="s">
        <v>153</v>
      </c>
      <c r="B73" s="151"/>
      <c r="C73" s="151"/>
      <c r="D73" s="151"/>
      <c r="E73" s="151"/>
      <c r="F73" s="151"/>
      <c r="G73" s="151"/>
      <c r="H73" s="151"/>
      <c r="I73" s="152"/>
      <c r="J73" s="15"/>
      <c r="K73" s="153" t="s">
        <v>154</v>
      </c>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7"/>
      <c r="BI73" s="154" t="s">
        <v>155</v>
      </c>
      <c r="BJ73" s="147"/>
      <c r="BK73" s="147"/>
      <c r="BL73" s="147"/>
      <c r="BM73" s="147"/>
      <c r="BN73" s="147"/>
      <c r="BO73" s="147"/>
      <c r="BP73" s="147"/>
      <c r="BQ73" s="147"/>
      <c r="BR73" s="147"/>
      <c r="BS73" s="155"/>
      <c r="BT73" s="21">
        <f>1440.5773/BT68*100</f>
        <v>6.6245723931167966</v>
      </c>
      <c r="BU73" s="22">
        <f>1454.7293/BU68*100</f>
        <v>6.6389967205285449</v>
      </c>
      <c r="BV73" s="23"/>
      <c r="BW73" s="43"/>
      <c r="BX73" s="30"/>
      <c r="BY73" s="32"/>
      <c r="BZ73" s="30"/>
      <c r="CA73" s="30"/>
      <c r="CB73" s="30"/>
    </row>
    <row r="74" spans="1:80" s="13" customFormat="1" ht="31.5" customHeight="1" x14ac:dyDescent="0.2">
      <c r="A74" s="150" t="s">
        <v>156</v>
      </c>
      <c r="B74" s="151"/>
      <c r="C74" s="151"/>
      <c r="D74" s="151"/>
      <c r="E74" s="151"/>
      <c r="F74" s="151"/>
      <c r="G74" s="151"/>
      <c r="H74" s="151"/>
      <c r="I74" s="152"/>
      <c r="J74" s="15"/>
      <c r="K74" s="153" t="s">
        <v>157</v>
      </c>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7"/>
      <c r="BI74" s="154" t="s">
        <v>27</v>
      </c>
      <c r="BJ74" s="147"/>
      <c r="BK74" s="147"/>
      <c r="BL74" s="147"/>
      <c r="BM74" s="147"/>
      <c r="BN74" s="147"/>
      <c r="BO74" s="147"/>
      <c r="BP74" s="147"/>
      <c r="BQ74" s="147"/>
      <c r="BR74" s="147"/>
      <c r="BS74" s="155"/>
      <c r="BT74" s="22">
        <v>310115.87826999987</v>
      </c>
      <c r="BU74" s="22">
        <v>357186.69247999991</v>
      </c>
      <c r="BV74" s="173" t="s">
        <v>158</v>
      </c>
      <c r="BW74" s="44"/>
      <c r="BX74" s="45"/>
      <c r="BY74" s="32"/>
      <c r="BZ74" s="30"/>
      <c r="CA74" s="30"/>
      <c r="CB74" s="30"/>
    </row>
    <row r="75" spans="1:80" s="13" customFormat="1" ht="30.75" customHeight="1" x14ac:dyDescent="0.2">
      <c r="A75" s="150" t="s">
        <v>159</v>
      </c>
      <c r="B75" s="151"/>
      <c r="C75" s="151"/>
      <c r="D75" s="151"/>
      <c r="E75" s="151"/>
      <c r="F75" s="151"/>
      <c r="G75" s="151"/>
      <c r="H75" s="151"/>
      <c r="I75" s="152"/>
      <c r="J75" s="15"/>
      <c r="K75" s="153" t="s">
        <v>160</v>
      </c>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7"/>
      <c r="BI75" s="154" t="s">
        <v>27</v>
      </c>
      <c r="BJ75" s="147"/>
      <c r="BK75" s="147"/>
      <c r="BL75" s="147"/>
      <c r="BM75" s="147"/>
      <c r="BN75" s="147"/>
      <c r="BO75" s="147"/>
      <c r="BP75" s="147"/>
      <c r="BQ75" s="147"/>
      <c r="BR75" s="147"/>
      <c r="BS75" s="155"/>
      <c r="BT75" s="22">
        <v>310115.87826999987</v>
      </c>
      <c r="BU75" s="22">
        <v>357186.69247999991</v>
      </c>
      <c r="BV75" s="174"/>
      <c r="BW75" s="46"/>
      <c r="BX75" s="30"/>
      <c r="BY75" s="32"/>
      <c r="BZ75" s="30"/>
      <c r="CA75" s="30"/>
      <c r="CB75" s="30"/>
    </row>
    <row r="76" spans="1:80" s="13" customFormat="1" ht="51.75" customHeight="1" x14ac:dyDescent="0.2">
      <c r="A76" s="150" t="s">
        <v>161</v>
      </c>
      <c r="B76" s="151"/>
      <c r="C76" s="151"/>
      <c r="D76" s="151"/>
      <c r="E76" s="151"/>
      <c r="F76" s="151"/>
      <c r="G76" s="151"/>
      <c r="H76" s="151"/>
      <c r="I76" s="152"/>
      <c r="J76" s="15"/>
      <c r="K76" s="153" t="s">
        <v>162</v>
      </c>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7"/>
      <c r="BI76" s="154" t="s">
        <v>155</v>
      </c>
      <c r="BJ76" s="147"/>
      <c r="BK76" s="147"/>
      <c r="BL76" s="147"/>
      <c r="BM76" s="147"/>
      <c r="BN76" s="147"/>
      <c r="BO76" s="147"/>
      <c r="BP76" s="147"/>
      <c r="BQ76" s="147"/>
      <c r="BR76" s="147"/>
      <c r="BS76" s="155"/>
      <c r="BT76" s="47">
        <v>15.25</v>
      </c>
      <c r="BU76" s="15" t="s">
        <v>24</v>
      </c>
      <c r="BV76" s="48" t="s">
        <v>261</v>
      </c>
      <c r="BW76" s="49"/>
      <c r="BX76" s="30"/>
      <c r="BY76" s="32"/>
      <c r="BZ76" s="30"/>
      <c r="CA76" s="30"/>
      <c r="CB76" s="30"/>
    </row>
    <row r="77" spans="1:80" s="13" customFormat="1" ht="15.75" customHeight="1" x14ac:dyDescent="0.2">
      <c r="A77" s="50"/>
      <c r="B77" s="50"/>
      <c r="C77" s="50"/>
      <c r="D77" s="50"/>
      <c r="E77" s="50"/>
      <c r="F77" s="50"/>
      <c r="G77" s="50"/>
      <c r="H77" s="50"/>
      <c r="I77" s="50"/>
      <c r="J77" s="51"/>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3"/>
      <c r="BI77" s="51"/>
      <c r="BJ77" s="51"/>
      <c r="BK77" s="51"/>
      <c r="BL77" s="51"/>
      <c r="BM77" s="51"/>
      <c r="BN77" s="51"/>
      <c r="BO77" s="51"/>
      <c r="BP77" s="51"/>
      <c r="BQ77" s="51"/>
      <c r="BR77" s="51"/>
      <c r="BS77" s="51"/>
      <c r="BT77" s="54"/>
      <c r="BU77" s="51"/>
      <c r="BV77" s="49"/>
      <c r="BW77" s="49"/>
      <c r="BX77" s="30"/>
      <c r="BY77" s="32"/>
      <c r="BZ77" s="30"/>
      <c r="CA77" s="30"/>
      <c r="CB77" s="30"/>
    </row>
    <row r="78" spans="1:80" s="1" customFormat="1" ht="13.5" x14ac:dyDescent="0.2">
      <c r="G78" s="1" t="s">
        <v>163</v>
      </c>
      <c r="BY78" s="32"/>
    </row>
    <row r="79" spans="1:80" s="1" customFormat="1" ht="42" customHeight="1" x14ac:dyDescent="0.2">
      <c r="A79" s="184" t="s">
        <v>164</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55"/>
      <c r="BY79" s="32"/>
    </row>
    <row r="80" spans="1:80" s="1" customFormat="1" ht="14.25" customHeight="1" x14ac:dyDescent="0.2">
      <c r="A80" s="184" t="s">
        <v>165</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55"/>
      <c r="BY80" s="32"/>
    </row>
    <row r="81" spans="1:77" s="1" customFormat="1" ht="17.25" customHeight="1" x14ac:dyDescent="0.2">
      <c r="A81" s="184" t="s">
        <v>166</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55"/>
      <c r="BY81" s="32"/>
    </row>
    <row r="82" spans="1:77" s="1" customFormat="1" ht="18.75" customHeight="1" x14ac:dyDescent="0.2">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55"/>
      <c r="BY82" s="32"/>
    </row>
    <row r="83" spans="1:77" ht="15" customHeight="1" x14ac:dyDescent="0.25">
      <c r="BY83" s="138"/>
    </row>
    <row r="84" spans="1:77" ht="15" customHeight="1" x14ac:dyDescent="0.25">
      <c r="BY84" s="138"/>
    </row>
    <row r="85" spans="1:77" ht="39.75" customHeight="1" x14ac:dyDescent="0.25">
      <c r="A85" s="186"/>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Y85" s="138"/>
    </row>
  </sheetData>
  <mergeCells count="202">
    <mergeCell ref="A79:BV79"/>
    <mergeCell ref="A80:BV80"/>
    <mergeCell ref="A81:BV81"/>
    <mergeCell ref="A82:BV82"/>
    <mergeCell ref="A85:BV85"/>
    <mergeCell ref="BV74:BV75"/>
    <mergeCell ref="A75:I75"/>
    <mergeCell ref="K75:BG75"/>
    <mergeCell ref="BI75:BS75"/>
    <mergeCell ref="A76:I76"/>
    <mergeCell ref="K76:BG76"/>
    <mergeCell ref="BI76:BS76"/>
    <mergeCell ref="A73:I73"/>
    <mergeCell ref="K73:BG73"/>
    <mergeCell ref="BI73:BS73"/>
    <mergeCell ref="A74:I74"/>
    <mergeCell ref="K74:BG74"/>
    <mergeCell ref="BI74:BS74"/>
    <mergeCell ref="A71:I71"/>
    <mergeCell ref="J71:BH71"/>
    <mergeCell ref="BI71:BS71"/>
    <mergeCell ref="A72:I72"/>
    <mergeCell ref="J72:BH72"/>
    <mergeCell ref="BI72:BS72"/>
    <mergeCell ref="A69:I69"/>
    <mergeCell ref="J69:BH69"/>
    <mergeCell ref="BI69:BS69"/>
    <mergeCell ref="A70:I70"/>
    <mergeCell ref="J70:BH70"/>
    <mergeCell ref="BI70:BS70"/>
    <mergeCell ref="A67:I67"/>
    <mergeCell ref="J67:BH67"/>
    <mergeCell ref="BI67:BS67"/>
    <mergeCell ref="A68:I68"/>
    <mergeCell ref="K68:BG68"/>
    <mergeCell ref="BI68:BS68"/>
    <mergeCell ref="A65:I65"/>
    <mergeCell ref="J65:BH65"/>
    <mergeCell ref="BI65:BS65"/>
    <mergeCell ref="A66:I66"/>
    <mergeCell ref="J66:BH66"/>
    <mergeCell ref="BI66:BS66"/>
    <mergeCell ref="A63:I63"/>
    <mergeCell ref="K63:BG63"/>
    <mergeCell ref="BI63:BS63"/>
    <mergeCell ref="A64:I64"/>
    <mergeCell ref="J64:BH64"/>
    <mergeCell ref="BI64:BS64"/>
    <mergeCell ref="A61:I61"/>
    <mergeCell ref="J61:BH61"/>
    <mergeCell ref="BI61:BS61"/>
    <mergeCell ref="A62:I62"/>
    <mergeCell ref="J62:BH62"/>
    <mergeCell ref="BI62:BS62"/>
    <mergeCell ref="A59:I59"/>
    <mergeCell ref="J59:BH59"/>
    <mergeCell ref="BI59:BS59"/>
    <mergeCell ref="A60:I60"/>
    <mergeCell ref="J60:BH60"/>
    <mergeCell ref="BI60:BS60"/>
    <mergeCell ref="A57:I57"/>
    <mergeCell ref="J57:BH57"/>
    <mergeCell ref="BI57:BS57"/>
    <mergeCell ref="A58:I58"/>
    <mergeCell ref="K58:BG58"/>
    <mergeCell ref="BI58:BS58"/>
    <mergeCell ref="A55:I55"/>
    <mergeCell ref="J55:BH55"/>
    <mergeCell ref="BI55:BS55"/>
    <mergeCell ref="A56:I56"/>
    <mergeCell ref="J56:BH56"/>
    <mergeCell ref="BI56:BS56"/>
    <mergeCell ref="A53:I53"/>
    <mergeCell ref="K53:BG53"/>
    <mergeCell ref="BI53:BS53"/>
    <mergeCell ref="A54:I54"/>
    <mergeCell ref="J54:BH54"/>
    <mergeCell ref="BI54:BS54"/>
    <mergeCell ref="A51:I51"/>
    <mergeCell ref="K51:BG51"/>
    <mergeCell ref="BI51:BS51"/>
    <mergeCell ref="A52:I52"/>
    <mergeCell ref="K52:BG52"/>
    <mergeCell ref="BI52:BS52"/>
    <mergeCell ref="BV48:BV49"/>
    <mergeCell ref="A49:I49"/>
    <mergeCell ref="K49:BG49"/>
    <mergeCell ref="BI49:BS49"/>
    <mergeCell ref="A50:I50"/>
    <mergeCell ref="K50:BG50"/>
    <mergeCell ref="BI50:BS50"/>
    <mergeCell ref="A47:I47"/>
    <mergeCell ref="K47:BG47"/>
    <mergeCell ref="BI47:BS47"/>
    <mergeCell ref="A48:I48"/>
    <mergeCell ref="K48:BG48"/>
    <mergeCell ref="BI48:BS48"/>
    <mergeCell ref="A46:I46"/>
    <mergeCell ref="K46:BG46"/>
    <mergeCell ref="BI46:BS46"/>
    <mergeCell ref="A44:I44"/>
    <mergeCell ref="K44:BG44"/>
    <mergeCell ref="BI44:BS44"/>
    <mergeCell ref="A45:I45"/>
    <mergeCell ref="K45:BG45"/>
    <mergeCell ref="BI45:BS45"/>
    <mergeCell ref="A42:I42"/>
    <mergeCell ref="K42:BG42"/>
    <mergeCell ref="BI42:BS42"/>
    <mergeCell ref="BV42:BV43"/>
    <mergeCell ref="A43:I43"/>
    <mergeCell ref="K43:BG43"/>
    <mergeCell ref="BI43:BS43"/>
    <mergeCell ref="A40:I40"/>
    <mergeCell ref="K40:BG40"/>
    <mergeCell ref="BI40:BS40"/>
    <mergeCell ref="A41:I41"/>
    <mergeCell ref="K41:BG41"/>
    <mergeCell ref="BI41:BS41"/>
    <mergeCell ref="A38:I38"/>
    <mergeCell ref="K38:BG38"/>
    <mergeCell ref="BI38:BS38"/>
    <mergeCell ref="A39:I39"/>
    <mergeCell ref="K39:BG39"/>
    <mergeCell ref="BI39:BS39"/>
    <mergeCell ref="A36:I36"/>
    <mergeCell ref="K36:BG36"/>
    <mergeCell ref="BI36:BS36"/>
    <mergeCell ref="A37:I37"/>
    <mergeCell ref="K37:BG37"/>
    <mergeCell ref="BI37:BS37"/>
    <mergeCell ref="A34:I34"/>
    <mergeCell ref="K34:BG34"/>
    <mergeCell ref="BI34:BS34"/>
    <mergeCell ref="A35:I35"/>
    <mergeCell ref="K35:BG35"/>
    <mergeCell ref="BI35:BS35"/>
    <mergeCell ref="A32:I32"/>
    <mergeCell ref="K32:BG32"/>
    <mergeCell ref="BI32:BS32"/>
    <mergeCell ref="A33:I33"/>
    <mergeCell ref="K33:BG33"/>
    <mergeCell ref="BI33:BS33"/>
    <mergeCell ref="A30:I30"/>
    <mergeCell ref="K30:BG30"/>
    <mergeCell ref="BI30:BS30"/>
    <mergeCell ref="A31:I31"/>
    <mergeCell ref="K31:BG31"/>
    <mergeCell ref="BI31:BS31"/>
    <mergeCell ref="A28:I28"/>
    <mergeCell ref="K28:BG28"/>
    <mergeCell ref="BI28:BS28"/>
    <mergeCell ref="A29:I29"/>
    <mergeCell ref="K29:BG29"/>
    <mergeCell ref="BI29:BS29"/>
    <mergeCell ref="A26:I26"/>
    <mergeCell ref="K26:BG26"/>
    <mergeCell ref="BI26:BS26"/>
    <mergeCell ref="BV26:BV27"/>
    <mergeCell ref="A27:I27"/>
    <mergeCell ref="K27:BG27"/>
    <mergeCell ref="BI27:BS27"/>
    <mergeCell ref="A24:I24"/>
    <mergeCell ref="K24:BG24"/>
    <mergeCell ref="BI24:BS24"/>
    <mergeCell ref="BV24:BV25"/>
    <mergeCell ref="A25:I25"/>
    <mergeCell ref="K25:BG25"/>
    <mergeCell ref="BI25:BS25"/>
    <mergeCell ref="A22:I22"/>
    <mergeCell ref="K22:BG22"/>
    <mergeCell ref="BI22:BS22"/>
    <mergeCell ref="A23:I23"/>
    <mergeCell ref="K23:BG23"/>
    <mergeCell ref="BI23:BS23"/>
    <mergeCell ref="A20:I20"/>
    <mergeCell ref="K20:BG20"/>
    <mergeCell ref="BI20:BS20"/>
    <mergeCell ref="A21:I21"/>
    <mergeCell ref="K21:BG21"/>
    <mergeCell ref="BI21:BS21"/>
    <mergeCell ref="A19:I19"/>
    <mergeCell ref="K19:BG19"/>
    <mergeCell ref="BI19:BS19"/>
    <mergeCell ref="J13:BN13"/>
    <mergeCell ref="AQ14:AX14"/>
    <mergeCell ref="AY14:AZ14"/>
    <mergeCell ref="BA14:BH14"/>
    <mergeCell ref="A16:I17"/>
    <mergeCell ref="J16:BH17"/>
    <mergeCell ref="BI16:BS17"/>
    <mergeCell ref="A6:BV6"/>
    <mergeCell ref="A7:BV7"/>
    <mergeCell ref="A8:BV8"/>
    <mergeCell ref="A9:BV9"/>
    <mergeCell ref="AG11:BU11"/>
    <mergeCell ref="J12:BN12"/>
    <mergeCell ref="BT16:BU16"/>
    <mergeCell ref="BV16:BV17"/>
    <mergeCell ref="A18:I18"/>
    <mergeCell ref="K18:BG18"/>
    <mergeCell ref="BI18:BS18"/>
  </mergeCells>
  <pageMargins left="0.78740157480314965" right="0.31496062992125984" top="0.59055118110236227" bottom="0.39370078740157483" header="0.19685039370078741" footer="0.19685039370078741"/>
  <pageSetup paperSize="8" scale="70" fitToHeight="3"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topLeftCell="A31" zoomScale="60" zoomScaleNormal="70" workbookViewId="0">
      <selection activeCell="E39" sqref="E39"/>
    </sheetView>
  </sheetViews>
  <sheetFormatPr defaultRowHeight="15" x14ac:dyDescent="0.2"/>
  <cols>
    <col min="1" max="1" width="12.140625" customWidth="1"/>
    <col min="2" max="2" width="90.28515625" customWidth="1"/>
    <col min="3" max="3" width="16.85546875" customWidth="1"/>
    <col min="4" max="4" width="19.85546875" customWidth="1"/>
    <col min="5" max="5" width="19.7109375" customWidth="1"/>
    <col min="6" max="6" width="76.7109375" customWidth="1"/>
    <col min="7" max="7" width="52.28515625" style="57" bestFit="1" customWidth="1"/>
    <col min="9" max="9" width="15" customWidth="1"/>
    <col min="10" max="10" width="11.42578125" customWidth="1"/>
    <col min="11" max="11" width="11.42578125" bestFit="1" customWidth="1"/>
    <col min="12" max="12" width="13.85546875" customWidth="1"/>
    <col min="13" max="13" width="10.28515625" bestFit="1" customWidth="1"/>
    <col min="20" max="20" width="20.85546875" customWidth="1"/>
    <col min="94" max="94" width="9.140625" customWidth="1"/>
  </cols>
  <sheetData>
    <row r="1" spans="1:20" ht="15.75" x14ac:dyDescent="0.25">
      <c r="A1" s="56"/>
      <c r="B1" s="56"/>
      <c r="C1" s="56"/>
      <c r="D1" s="188"/>
      <c r="E1" s="188"/>
      <c r="F1" s="188"/>
    </row>
    <row r="2" spans="1:20" ht="18.75" x14ac:dyDescent="0.2">
      <c r="A2" s="189" t="s">
        <v>167</v>
      </c>
      <c r="B2" s="189"/>
      <c r="C2" s="189"/>
      <c r="D2" s="189"/>
      <c r="E2" s="189"/>
      <c r="F2" s="189"/>
    </row>
    <row r="3" spans="1:20" ht="21" thickBot="1" x14ac:dyDescent="0.25">
      <c r="A3" s="58"/>
      <c r="B3" s="58"/>
      <c r="C3" s="58"/>
      <c r="D3" s="59"/>
      <c r="E3" s="58"/>
      <c r="F3" s="58"/>
    </row>
    <row r="4" spans="1:20" ht="18.75" x14ac:dyDescent="0.2">
      <c r="A4" s="190" t="s">
        <v>16</v>
      </c>
      <c r="B4" s="192" t="s">
        <v>17</v>
      </c>
      <c r="C4" s="194" t="s">
        <v>168</v>
      </c>
      <c r="D4" s="196">
        <v>2023</v>
      </c>
      <c r="E4" s="197"/>
      <c r="F4" s="198" t="s">
        <v>169</v>
      </c>
    </row>
    <row r="5" spans="1:20" ht="24" customHeight="1" thickBot="1" x14ac:dyDescent="0.25">
      <c r="A5" s="191"/>
      <c r="B5" s="193"/>
      <c r="C5" s="195"/>
      <c r="D5" s="60" t="s">
        <v>20</v>
      </c>
      <c r="E5" s="61" t="s">
        <v>170</v>
      </c>
      <c r="F5" s="199"/>
      <c r="H5" s="62"/>
    </row>
    <row r="6" spans="1:20" ht="32.25" customHeight="1" x14ac:dyDescent="0.2">
      <c r="A6" s="63" t="s">
        <v>171</v>
      </c>
      <c r="B6" s="64" t="s">
        <v>172</v>
      </c>
      <c r="C6" s="63" t="s">
        <v>173</v>
      </c>
      <c r="D6" s="65">
        <f>D7+D15+D16+D17+D18+D21+D19+D20+D22+D23+D24</f>
        <v>202254.32796702994</v>
      </c>
      <c r="E6" s="66">
        <f>E7+E15+E16+E17+E18+E21+E19+E20+E22+E23+E24</f>
        <v>325498.94565000007</v>
      </c>
      <c r="F6" s="67"/>
      <c r="H6" s="62"/>
      <c r="I6" s="68"/>
    </row>
    <row r="7" spans="1:20" s="56" customFormat="1" ht="42" customHeight="1" x14ac:dyDescent="0.2">
      <c r="A7" s="69" t="s">
        <v>174</v>
      </c>
      <c r="B7" s="70" t="s">
        <v>175</v>
      </c>
      <c r="C7" s="69" t="s">
        <v>173</v>
      </c>
      <c r="D7" s="71">
        <f>D8+D9+D10</f>
        <v>81688.504141623227</v>
      </c>
      <c r="E7" s="72">
        <f>E8+E9+E10</f>
        <v>174829.05590000004</v>
      </c>
      <c r="F7" s="73"/>
      <c r="G7" s="74"/>
    </row>
    <row r="8" spans="1:20" s="56" customFormat="1" ht="44.25" customHeight="1" x14ac:dyDescent="0.2">
      <c r="A8" s="69" t="s">
        <v>176</v>
      </c>
      <c r="B8" s="75" t="s">
        <v>177</v>
      </c>
      <c r="C8" s="76" t="s">
        <v>173</v>
      </c>
      <c r="D8" s="77">
        <v>29728.005954940891</v>
      </c>
      <c r="E8" s="72">
        <v>29783.83337</v>
      </c>
      <c r="F8" s="73"/>
      <c r="G8" s="74"/>
    </row>
    <row r="9" spans="1:20" s="56" customFormat="1" ht="69.75" customHeight="1" x14ac:dyDescent="0.3">
      <c r="A9" s="69" t="s">
        <v>178</v>
      </c>
      <c r="B9" s="75" t="s">
        <v>179</v>
      </c>
      <c r="C9" s="76" t="s">
        <v>173</v>
      </c>
      <c r="D9" s="71">
        <v>2552.7275091133056</v>
      </c>
      <c r="E9" s="72">
        <v>3351.1108199999999</v>
      </c>
      <c r="F9" s="78" t="s">
        <v>180</v>
      </c>
      <c r="G9" s="74"/>
      <c r="H9" s="79"/>
      <c r="T9" s="80"/>
    </row>
    <row r="10" spans="1:20" s="56" customFormat="1" ht="42.75" customHeight="1" x14ac:dyDescent="0.25">
      <c r="A10" s="69" t="s">
        <v>181</v>
      </c>
      <c r="B10" s="81" t="s">
        <v>182</v>
      </c>
      <c r="C10" s="76" t="s">
        <v>173</v>
      </c>
      <c r="D10" s="71">
        <f>D11+D12+D13+D14</f>
        <v>49407.770677569031</v>
      </c>
      <c r="E10" s="72">
        <f>E11+E12+E13+E14</f>
        <v>141694.11171000003</v>
      </c>
      <c r="F10" s="82"/>
      <c r="G10" s="74"/>
      <c r="T10" s="80"/>
    </row>
    <row r="11" spans="1:20" ht="50.25" customHeight="1" x14ac:dyDescent="0.25">
      <c r="A11" s="83" t="s">
        <v>183</v>
      </c>
      <c r="B11" s="84" t="s">
        <v>184</v>
      </c>
      <c r="C11" s="85" t="s">
        <v>27</v>
      </c>
      <c r="D11" s="86">
        <v>3461.2730661003961</v>
      </c>
      <c r="E11" s="87">
        <v>3716.0074700000005</v>
      </c>
      <c r="F11" s="73"/>
      <c r="G11" s="74"/>
      <c r="T11" s="88"/>
    </row>
    <row r="12" spans="1:20" ht="75.75" customHeight="1" x14ac:dyDescent="0.25">
      <c r="A12" s="83" t="s">
        <v>185</v>
      </c>
      <c r="B12" s="84" t="s">
        <v>186</v>
      </c>
      <c r="C12" s="89" t="s">
        <v>27</v>
      </c>
      <c r="D12" s="86">
        <v>39523.499891061983</v>
      </c>
      <c r="E12" s="87">
        <v>132611.24714000002</v>
      </c>
      <c r="F12" s="73" t="s">
        <v>187</v>
      </c>
      <c r="G12" s="74"/>
      <c r="T12" s="88"/>
    </row>
    <row r="13" spans="1:20" ht="97.5" customHeight="1" x14ac:dyDescent="0.25">
      <c r="A13" s="83" t="s">
        <v>188</v>
      </c>
      <c r="B13" s="84" t="s">
        <v>189</v>
      </c>
      <c r="C13" s="85" t="s">
        <v>27</v>
      </c>
      <c r="D13" s="86">
        <v>1637.99501071848</v>
      </c>
      <c r="E13" s="87">
        <v>1498.7784999999999</v>
      </c>
      <c r="F13" s="73" t="s">
        <v>190</v>
      </c>
      <c r="G13" s="74"/>
      <c r="I13" s="90"/>
      <c r="J13" s="90"/>
      <c r="L13" s="91"/>
      <c r="T13" s="88"/>
    </row>
    <row r="14" spans="1:20" ht="126" customHeight="1" x14ac:dyDescent="0.25">
      <c r="A14" s="83" t="s">
        <v>191</v>
      </c>
      <c r="B14" s="84" t="s">
        <v>192</v>
      </c>
      <c r="C14" s="85" t="s">
        <v>27</v>
      </c>
      <c r="D14" s="86">
        <v>4785.0027096881713</v>
      </c>
      <c r="E14" s="87">
        <v>3868.0785999999998</v>
      </c>
      <c r="F14" s="73" t="s">
        <v>193</v>
      </c>
      <c r="G14" s="74"/>
      <c r="H14" s="62"/>
      <c r="I14" s="62"/>
      <c r="T14" s="88"/>
    </row>
    <row r="15" spans="1:20" ht="74.25" customHeight="1" x14ac:dyDescent="0.25">
      <c r="A15" s="69" t="s">
        <v>194</v>
      </c>
      <c r="B15" s="75" t="s">
        <v>195</v>
      </c>
      <c r="C15" s="76" t="s">
        <v>173</v>
      </c>
      <c r="D15" s="86">
        <v>22021.094414319999</v>
      </c>
      <c r="E15" s="87">
        <v>17985.43345</v>
      </c>
      <c r="F15" s="73" t="s">
        <v>196</v>
      </c>
      <c r="G15" s="74"/>
      <c r="I15" s="90"/>
      <c r="J15" s="90"/>
      <c r="T15" s="88"/>
    </row>
    <row r="16" spans="1:20" ht="193.5" customHeight="1" x14ac:dyDescent="0.25">
      <c r="A16" s="69" t="s">
        <v>197</v>
      </c>
      <c r="B16" s="75" t="s">
        <v>198</v>
      </c>
      <c r="C16" s="69" t="s">
        <v>173</v>
      </c>
      <c r="D16" s="86">
        <v>12876.681235597272</v>
      </c>
      <c r="E16" s="87">
        <v>15740.289859999999</v>
      </c>
      <c r="F16" s="92" t="s">
        <v>199</v>
      </c>
      <c r="G16" s="74"/>
      <c r="T16" s="88"/>
    </row>
    <row r="17" spans="1:20" ht="48.75" customHeight="1" x14ac:dyDescent="0.25">
      <c r="A17" s="93" t="s">
        <v>200</v>
      </c>
      <c r="B17" s="75" t="s">
        <v>201</v>
      </c>
      <c r="C17" s="93" t="s">
        <v>173</v>
      </c>
      <c r="D17" s="71">
        <v>5645.485891259199</v>
      </c>
      <c r="E17" s="72">
        <v>7098.7970400000013</v>
      </c>
      <c r="F17" s="73" t="s">
        <v>202</v>
      </c>
      <c r="G17" s="74"/>
      <c r="T17" s="88"/>
    </row>
    <row r="18" spans="1:20" ht="53.25" customHeight="1" x14ac:dyDescent="0.25">
      <c r="A18" s="93" t="s">
        <v>203</v>
      </c>
      <c r="B18" s="75" t="s">
        <v>204</v>
      </c>
      <c r="C18" s="93" t="s">
        <v>173</v>
      </c>
      <c r="D18" s="71">
        <v>13997.604161700001</v>
      </c>
      <c r="E18" s="72">
        <v>24368.303569999996</v>
      </c>
      <c r="F18" s="73" t="s">
        <v>205</v>
      </c>
      <c r="G18" s="74"/>
      <c r="T18" s="88"/>
    </row>
    <row r="19" spans="1:20" ht="41.25" customHeight="1" x14ac:dyDescent="0.2">
      <c r="A19" s="93" t="s">
        <v>206</v>
      </c>
      <c r="B19" s="75" t="s">
        <v>207</v>
      </c>
      <c r="C19" s="93" t="s">
        <v>173</v>
      </c>
      <c r="D19" s="71">
        <v>32402.1819753612</v>
      </c>
      <c r="E19" s="72">
        <v>25663.383590000001</v>
      </c>
      <c r="F19" s="73" t="s">
        <v>208</v>
      </c>
      <c r="G19" s="74"/>
    </row>
    <row r="20" spans="1:20" ht="33.75" customHeight="1" x14ac:dyDescent="0.2">
      <c r="A20" s="93" t="s">
        <v>209</v>
      </c>
      <c r="B20" s="75" t="s">
        <v>210</v>
      </c>
      <c r="C20" s="93" t="s">
        <v>173</v>
      </c>
      <c r="D20" s="71">
        <v>0</v>
      </c>
      <c r="E20" s="72">
        <v>6785.2754199999999</v>
      </c>
      <c r="F20" s="73" t="s">
        <v>211</v>
      </c>
      <c r="G20" s="74"/>
    </row>
    <row r="21" spans="1:20" ht="90.75" customHeight="1" x14ac:dyDescent="0.2">
      <c r="A21" s="94" t="s">
        <v>212</v>
      </c>
      <c r="B21" s="95" t="s">
        <v>213</v>
      </c>
      <c r="C21" s="94" t="s">
        <v>173</v>
      </c>
      <c r="D21" s="71">
        <v>31899.110884586837</v>
      </c>
      <c r="E21" s="72">
        <v>48924.478159999999</v>
      </c>
      <c r="F21" s="92" t="s">
        <v>214</v>
      </c>
      <c r="G21" s="74"/>
    </row>
    <row r="22" spans="1:20" ht="64.5" customHeight="1" x14ac:dyDescent="0.3">
      <c r="A22" s="93" t="s">
        <v>215</v>
      </c>
      <c r="B22" s="75" t="s">
        <v>216</v>
      </c>
      <c r="C22" s="94" t="s">
        <v>173</v>
      </c>
      <c r="D22" s="71">
        <v>818.78706258223701</v>
      </c>
      <c r="E22" s="72">
        <v>2918.0506999999998</v>
      </c>
      <c r="F22" s="73" t="s">
        <v>217</v>
      </c>
      <c r="G22" s="74"/>
      <c r="I22" s="96"/>
    </row>
    <row r="23" spans="1:20" ht="39" customHeight="1" x14ac:dyDescent="0.2">
      <c r="A23" s="93" t="s">
        <v>218</v>
      </c>
      <c r="B23" s="75" t="s">
        <v>219</v>
      </c>
      <c r="C23" s="94" t="s">
        <v>173</v>
      </c>
      <c r="D23" s="71">
        <v>337.47220000000004</v>
      </c>
      <c r="E23" s="72">
        <v>261.32420999999999</v>
      </c>
      <c r="F23" s="73" t="s">
        <v>220</v>
      </c>
      <c r="G23" s="74"/>
    </row>
    <row r="24" spans="1:20" ht="48" customHeight="1" thickBot="1" x14ac:dyDescent="0.3">
      <c r="A24" s="97" t="s">
        <v>221</v>
      </c>
      <c r="B24" s="98" t="s">
        <v>222</v>
      </c>
      <c r="C24" s="97" t="s">
        <v>173</v>
      </c>
      <c r="D24" s="99">
        <v>567.40599999999995</v>
      </c>
      <c r="E24" s="100">
        <v>924.55375000000004</v>
      </c>
      <c r="F24" s="101" t="s">
        <v>223</v>
      </c>
      <c r="G24" s="74"/>
      <c r="I24" s="102"/>
    </row>
    <row r="25" spans="1:20" x14ac:dyDescent="0.2">
      <c r="A25" s="56"/>
      <c r="B25" s="56"/>
      <c r="C25" s="56"/>
      <c r="D25" s="56"/>
      <c r="E25" s="56"/>
      <c r="F25" s="56"/>
    </row>
    <row r="26" spans="1:20" ht="20.25" x14ac:dyDescent="0.2">
      <c r="A26" s="1"/>
      <c r="B26" s="202" t="s">
        <v>224</v>
      </c>
      <c r="C26" s="202"/>
      <c r="D26" s="202"/>
      <c r="E26" s="1"/>
      <c r="F26" s="1"/>
    </row>
    <row r="27" spans="1:20" ht="15.75" thickBot="1" x14ac:dyDescent="0.25">
      <c r="A27" s="1"/>
      <c r="B27" s="1"/>
      <c r="C27" s="1"/>
      <c r="D27" s="1"/>
      <c r="E27" s="1"/>
      <c r="F27" s="1"/>
    </row>
    <row r="28" spans="1:20" ht="26.25" customHeight="1" x14ac:dyDescent="0.2">
      <c r="A28" s="192" t="s">
        <v>16</v>
      </c>
      <c r="B28" s="194" t="s">
        <v>225</v>
      </c>
      <c r="C28" s="192" t="s">
        <v>18</v>
      </c>
      <c r="D28" s="196">
        <v>2023</v>
      </c>
      <c r="E28" s="197"/>
      <c r="F28" s="203" t="s">
        <v>226</v>
      </c>
    </row>
    <row r="29" spans="1:20" ht="26.25" customHeight="1" thickBot="1" x14ac:dyDescent="0.25">
      <c r="A29" s="193"/>
      <c r="B29" s="195"/>
      <c r="C29" s="193"/>
      <c r="D29" s="103" t="s">
        <v>227</v>
      </c>
      <c r="E29" s="104" t="s">
        <v>228</v>
      </c>
      <c r="F29" s="204"/>
    </row>
    <row r="30" spans="1:20" ht="35.25" customHeight="1" x14ac:dyDescent="0.2">
      <c r="A30" s="105" t="s">
        <v>229</v>
      </c>
      <c r="B30" s="106" t="s">
        <v>230</v>
      </c>
      <c r="C30" s="105" t="s">
        <v>173</v>
      </c>
      <c r="D30" s="107">
        <f>D31+D32+D33+D34+D35+D36+D37+D39</f>
        <v>597546.44396060694</v>
      </c>
      <c r="E30" s="108">
        <f>E31+E32+E33+E34+E35+E36+E37+E38+E39</f>
        <v>1728777.0868117614</v>
      </c>
      <c r="F30" s="109"/>
      <c r="G30" s="110"/>
      <c r="J30" s="90"/>
      <c r="K30" s="90"/>
      <c r="M30" s="90"/>
    </row>
    <row r="31" spans="1:20" ht="159.75" customHeight="1" x14ac:dyDescent="0.3">
      <c r="A31" s="111" t="s">
        <v>174</v>
      </c>
      <c r="B31" s="112" t="s">
        <v>231</v>
      </c>
      <c r="C31" s="111" t="s">
        <v>173</v>
      </c>
      <c r="D31" s="113">
        <v>79334.14</v>
      </c>
      <c r="E31" s="114">
        <v>974362.93749000004</v>
      </c>
      <c r="F31" s="115" t="s">
        <v>232</v>
      </c>
      <c r="G31" s="110"/>
      <c r="I31" s="96"/>
    </row>
    <row r="32" spans="1:20" ht="69.75" customHeight="1" x14ac:dyDescent="0.3">
      <c r="A32" s="111" t="s">
        <v>194</v>
      </c>
      <c r="B32" s="112" t="s">
        <v>233</v>
      </c>
      <c r="C32" s="111" t="s">
        <v>173</v>
      </c>
      <c r="D32" s="113">
        <v>45553.869999999995</v>
      </c>
      <c r="E32" s="114">
        <v>17114.282890000002</v>
      </c>
      <c r="F32" s="115" t="s">
        <v>234</v>
      </c>
      <c r="G32" s="110"/>
      <c r="I32" s="96"/>
    </row>
    <row r="33" spans="1:11" ht="45" customHeight="1" x14ac:dyDescent="0.2">
      <c r="A33" s="111" t="s">
        <v>197</v>
      </c>
      <c r="B33" s="112" t="s">
        <v>235</v>
      </c>
      <c r="C33" s="111" t="s">
        <v>173</v>
      </c>
      <c r="D33" s="113">
        <v>14418.05994389949</v>
      </c>
      <c r="E33" s="114">
        <v>642.55431999999996</v>
      </c>
      <c r="F33" s="115" t="s">
        <v>236</v>
      </c>
      <c r="G33" s="110"/>
    </row>
    <row r="34" spans="1:11" ht="39.75" customHeight="1" x14ac:dyDescent="0.2">
      <c r="A34" s="111" t="s">
        <v>200</v>
      </c>
      <c r="B34" s="112" t="s">
        <v>237</v>
      </c>
      <c r="C34" s="111" t="s">
        <v>173</v>
      </c>
      <c r="D34" s="113">
        <v>442525.38962896919</v>
      </c>
      <c r="E34" s="114">
        <v>411364.17257</v>
      </c>
      <c r="F34" s="115"/>
      <c r="G34" s="110"/>
    </row>
    <row r="35" spans="1:11" s="56" customFormat="1" ht="32.25" customHeight="1" x14ac:dyDescent="0.2">
      <c r="A35" s="111" t="s">
        <v>203</v>
      </c>
      <c r="B35" s="112" t="s">
        <v>238</v>
      </c>
      <c r="C35" s="111" t="s">
        <v>173</v>
      </c>
      <c r="D35" s="113">
        <v>7294.8810000000003</v>
      </c>
      <c r="E35" s="114">
        <v>4749.8016600000001</v>
      </c>
      <c r="F35" s="115" t="s">
        <v>239</v>
      </c>
      <c r="G35" s="116"/>
      <c r="J35" s="117"/>
    </row>
    <row r="36" spans="1:11" ht="33" customHeight="1" x14ac:dyDescent="0.2">
      <c r="A36" s="111" t="s">
        <v>206</v>
      </c>
      <c r="B36" s="112" t="s">
        <v>240</v>
      </c>
      <c r="C36" s="111" t="s">
        <v>173</v>
      </c>
      <c r="D36" s="113">
        <v>5720.1570000000002</v>
      </c>
      <c r="E36" s="114">
        <v>5020.1465499999995</v>
      </c>
      <c r="F36" s="115"/>
      <c r="G36" s="110"/>
    </row>
    <row r="37" spans="1:11" ht="118.5" customHeight="1" x14ac:dyDescent="0.2">
      <c r="A37" s="118" t="s">
        <v>209</v>
      </c>
      <c r="B37" s="119" t="s">
        <v>241</v>
      </c>
      <c r="C37" s="111" t="s">
        <v>173</v>
      </c>
      <c r="D37" s="113">
        <v>234.5</v>
      </c>
      <c r="E37" s="120">
        <v>312.75040176120001</v>
      </c>
      <c r="F37" s="115" t="s">
        <v>242</v>
      </c>
      <c r="G37" s="110"/>
    </row>
    <row r="38" spans="1:11" ht="118.5" customHeight="1" x14ac:dyDescent="0.2">
      <c r="A38" s="118" t="s">
        <v>212</v>
      </c>
      <c r="B38" s="119" t="s">
        <v>243</v>
      </c>
      <c r="C38" s="111" t="s">
        <v>173</v>
      </c>
      <c r="D38" s="113"/>
      <c r="E38" s="120">
        <v>20022.876260000001</v>
      </c>
      <c r="F38" s="115" t="s">
        <v>244</v>
      </c>
      <c r="G38" s="110"/>
    </row>
    <row r="39" spans="1:11" s="56" customFormat="1" ht="30" customHeight="1" x14ac:dyDescent="0.2">
      <c r="A39" s="118" t="s">
        <v>215</v>
      </c>
      <c r="B39" s="121" t="s">
        <v>245</v>
      </c>
      <c r="C39" s="122" t="s">
        <v>173</v>
      </c>
      <c r="D39" s="113">
        <f>D40+D41+D42+D43+D44</f>
        <v>2465.4463877382</v>
      </c>
      <c r="E39" s="114">
        <f>E40+E41+E42+E43+E44</f>
        <v>295187.56467000005</v>
      </c>
      <c r="F39" s="115"/>
      <c r="G39" s="116"/>
      <c r="K39" s="123"/>
    </row>
    <row r="40" spans="1:11" ht="102" customHeight="1" x14ac:dyDescent="0.2">
      <c r="A40" s="124" t="s">
        <v>246</v>
      </c>
      <c r="B40" s="125" t="s">
        <v>247</v>
      </c>
      <c r="C40" s="126" t="s">
        <v>173</v>
      </c>
      <c r="D40" s="127">
        <v>0</v>
      </c>
      <c r="E40" s="128">
        <v>174105.19637000005</v>
      </c>
      <c r="F40" s="115" t="s">
        <v>248</v>
      </c>
      <c r="G40" s="110"/>
    </row>
    <row r="41" spans="1:11" ht="111" customHeight="1" x14ac:dyDescent="0.2">
      <c r="A41" s="124" t="s">
        <v>249</v>
      </c>
      <c r="B41" s="125" t="s">
        <v>250</v>
      </c>
      <c r="C41" s="126" t="s">
        <v>173</v>
      </c>
      <c r="D41" s="127">
        <v>0</v>
      </c>
      <c r="E41" s="128">
        <v>39317.823399999994</v>
      </c>
      <c r="F41" s="115" t="s">
        <v>251</v>
      </c>
      <c r="G41" s="110"/>
    </row>
    <row r="42" spans="1:11" ht="35.25" customHeight="1" x14ac:dyDescent="0.2">
      <c r="A42" s="124" t="s">
        <v>252</v>
      </c>
      <c r="B42" s="125" t="s">
        <v>253</v>
      </c>
      <c r="C42" s="126" t="s">
        <v>173</v>
      </c>
      <c r="D42" s="127">
        <v>70.98</v>
      </c>
      <c r="E42" s="128">
        <v>109.83985</v>
      </c>
      <c r="F42" s="115" t="s">
        <v>254</v>
      </c>
      <c r="G42" s="110"/>
    </row>
    <row r="43" spans="1:11" ht="72" customHeight="1" x14ac:dyDescent="0.2">
      <c r="A43" s="129" t="s">
        <v>255</v>
      </c>
      <c r="B43" s="130" t="s">
        <v>256</v>
      </c>
      <c r="C43" s="126" t="s">
        <v>173</v>
      </c>
      <c r="D43" s="127">
        <v>2394.4663877382</v>
      </c>
      <c r="E43" s="128">
        <v>2744.5527499999998</v>
      </c>
      <c r="F43" s="115" t="s">
        <v>257</v>
      </c>
      <c r="G43" s="110"/>
    </row>
    <row r="44" spans="1:11" ht="77.25" customHeight="1" thickBot="1" x14ac:dyDescent="0.25">
      <c r="A44" s="131" t="s">
        <v>258</v>
      </c>
      <c r="B44" s="132" t="s">
        <v>259</v>
      </c>
      <c r="C44" s="133" t="s">
        <v>173</v>
      </c>
      <c r="D44" s="134"/>
      <c r="E44" s="135">
        <v>78910.152300000002</v>
      </c>
      <c r="F44" s="136" t="s">
        <v>260</v>
      </c>
      <c r="G44" s="110"/>
    </row>
    <row r="45" spans="1:11" x14ac:dyDescent="0.2">
      <c r="A45" s="56"/>
      <c r="B45" s="56"/>
      <c r="C45" s="56"/>
      <c r="D45" s="56"/>
      <c r="E45" s="56"/>
      <c r="F45" s="56"/>
    </row>
    <row r="46" spans="1:11" x14ac:dyDescent="0.2">
      <c r="A46" s="56"/>
      <c r="B46" s="56"/>
      <c r="C46" s="56"/>
      <c r="D46" s="56"/>
      <c r="E46" s="56"/>
      <c r="F46" s="56"/>
    </row>
    <row r="47" spans="1:11" x14ac:dyDescent="0.2">
      <c r="A47" s="56"/>
      <c r="B47" s="56"/>
      <c r="C47" s="56"/>
      <c r="D47" s="56"/>
      <c r="E47" s="56"/>
      <c r="F47" s="56"/>
    </row>
    <row r="48" spans="1:11" ht="41.25" customHeight="1" x14ac:dyDescent="0.3">
      <c r="A48" s="200"/>
      <c r="B48" s="201"/>
      <c r="C48" s="201"/>
      <c r="D48" s="201"/>
      <c r="E48" s="201"/>
      <c r="F48" s="201"/>
    </row>
    <row r="49" spans="1:6" x14ac:dyDescent="0.2">
      <c r="A49" s="56"/>
      <c r="B49" s="56"/>
      <c r="C49" s="56"/>
      <c r="D49" s="56"/>
      <c r="E49" s="56"/>
      <c r="F49" s="56"/>
    </row>
    <row r="50" spans="1:6" x14ac:dyDescent="0.2">
      <c r="A50" s="56"/>
      <c r="B50" s="56"/>
      <c r="C50" s="56"/>
      <c r="D50" s="56"/>
      <c r="E50" s="56"/>
      <c r="F50" s="56"/>
    </row>
    <row r="51" spans="1:6" x14ac:dyDescent="0.2">
      <c r="E51" s="137"/>
    </row>
    <row r="52" spans="1:6" x14ac:dyDescent="0.2">
      <c r="E52" s="137"/>
    </row>
  </sheetData>
  <mergeCells count="14">
    <mergeCell ref="A48:F48"/>
    <mergeCell ref="B26:D26"/>
    <mergeCell ref="A28:A29"/>
    <mergeCell ref="B28:B29"/>
    <mergeCell ref="C28:C29"/>
    <mergeCell ref="D28:E28"/>
    <mergeCell ref="F28:F29"/>
    <mergeCell ref="D1:F1"/>
    <mergeCell ref="A2:F2"/>
    <mergeCell ref="A4:A5"/>
    <mergeCell ref="B4:B5"/>
    <mergeCell ref="C4:C5"/>
    <mergeCell ref="D4:E4"/>
    <mergeCell ref="F4:F5"/>
  </mergeCells>
  <pageMargins left="0.70866141732283472" right="0.70866141732283472" top="0.74803149606299213" bottom="0.74803149606299213" header="0.31496062992125984" footer="0.31496062992125984"/>
  <pageSetup paperSize="8" scale="5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Астраханьэнерго</vt:lpstr>
      <vt:lpstr>Расшифровки</vt:lpstr>
      <vt:lpstr>Астраханьэнерго!Область_печати</vt:lpstr>
      <vt:lpstr>Расшифровки!Область_печати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Полякова Анастасия Игоревна</dc:creator>
  <cp:lastModifiedBy>Полякова Анастасия Игоревна</cp:lastModifiedBy>
  <dcterms:created xsi:type="dcterms:W3CDTF">2024-03-29T08:27:15Z</dcterms:created>
  <dcterms:modified xsi:type="dcterms:W3CDTF">2024-04-01T06:20:41Z</dcterms:modified>
</cp:coreProperties>
</file>